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201"/>
  <workbookPr showInkAnnotation="0" defaultThemeVersion="166925"/>
  <bookViews>
    <workbookView xWindow="270" yWindow="585" windowWidth="18615" windowHeight="7875" xr2:uid="{00000000-000D-0000-FFFF-FFFF00000000}"/>
  </bookViews>
  <sheets>
    <sheet name="Sheet1" sheetId="1" r:id="rId1"/>
  </sheets>
  <definedNames>
    <definedName name="A">Sheet1!$B$20</definedName>
    <definedName name="aa">Sheet1!$B$13</definedName>
    <definedName name="bb">Sheet1!$B$14</definedName>
    <definedName name="cc">Sheet1!$B$15</definedName>
    <definedName name="Gamma">Sheet1!$B$17</definedName>
    <definedName name="k_z_W">Sheet1!$B$16</definedName>
    <definedName name="lambda">Sheet1!$B$11</definedName>
    <definedName name="lambda_ini">Sheet1!$B$10</definedName>
    <definedName name="M_CR">Sheet1!$B$3</definedName>
    <definedName name="phi_25">Sheet1!$B$4</definedName>
    <definedName name="rr">Sheet1!$B$6</definedName>
    <definedName name="S_W">Sheet1!$B$19</definedName>
    <definedName name="t_c">Sheet1!$B$5</definedName>
    <definedName name="t_c_r">Sheet1!$B$8</definedName>
    <definedName name="t_c_t">Sheet1!$B$7</definedName>
    <definedName name="tau">Sheet1!$B$21</definedName>
    <definedName name="V_tank">Sheet1!$B$22</definedName>
  </definedNames>
  <calcPr calcId="171026"/>
</workbook>
</file>

<file path=xl/calcChain.xml><?xml version="1.0" encoding="utf-8"?>
<calcChain xmlns="http://schemas.openxmlformats.org/spreadsheetml/2006/main">
  <c r="B4" i="1" l="1"/>
  <c r="B21" i="1"/>
  <c r="B17" i="1"/>
  <c r="B5" i="1"/>
  <c r="B7" i="1"/>
  <c r="B8" i="1"/>
  <c r="B10" i="1"/>
  <c r="B11" i="1"/>
  <c r="B22" i="1"/>
</calcChain>
</file>

<file path=xl/sharedStrings.xml><?xml version="1.0" encoding="utf-8"?>
<sst xmlns="http://schemas.openxmlformats.org/spreadsheetml/2006/main" count="32" uniqueCount="33">
  <si>
    <t>M_CR</t>
  </si>
  <si>
    <t>(t/c)_t</t>
  </si>
  <si>
    <t>(t/c)_r</t>
  </si>
  <si>
    <t>final:</t>
  </si>
  <si>
    <t>Gamma</t>
  </si>
  <si>
    <t>k_z,W</t>
  </si>
  <si>
    <t>deg</t>
  </si>
  <si>
    <t>S_W</t>
  </si>
  <si>
    <t>A</t>
  </si>
  <si>
    <t>tau</t>
  </si>
  <si>
    <t>m²</t>
  </si>
  <si>
    <t>V_tank</t>
  </si>
  <si>
    <t>m³</t>
  </si>
  <si>
    <t>phi_25</t>
  </si>
  <si>
    <t>= 4/(3+rr)*t_c</t>
  </si>
  <si>
    <t>= 39,3*M_CR^2</t>
  </si>
  <si>
    <t>= -0,0439*ARCTAN(3,345*M_CR-3,0231)+0,0986</t>
  </si>
  <si>
    <t>= rr*t_c_t</t>
  </si>
  <si>
    <t>= 0,45*EXP(-0,036*phi_25)</t>
  </si>
  <si>
    <t>= aa*k_z_W+bb*phi_25+cc</t>
  </si>
  <si>
    <t>= 1/rr</t>
  </si>
  <si>
    <t>low wing: 0;   high wing: 1</t>
  </si>
  <si>
    <t>Wing Design, simple</t>
  </si>
  <si>
    <t>t/c_av</t>
  </si>
  <si>
    <t>rr</t>
  </si>
  <si>
    <t>aa</t>
  </si>
  <si>
    <t>bb</t>
  </si>
  <si>
    <t>cc</t>
  </si>
  <si>
    <t>lambda_ini</t>
  </si>
  <si>
    <t>= 0,54*S_W^1,5*t_c_r*1/SQRT(A)*(1+lambda*SQRT(tau)+lambda^2*tau)/(1+lambda)^2</t>
  </si>
  <si>
    <t>= IF(lambda_ini&lt;0,2; 0,2; lambda_ini)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</si>
</sst>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164" fontId="3" fillId="0" borderId="0" xfId="0" applyNumberFormat="1" applyFont="1"/>
    <xf numFmtId="165" fontId="5" fillId="0" borderId="0" xfId="0" applyNumberFormat="1" applyFont="1"/>
    <xf numFmtId="2" fontId="5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0" fontId="0" fillId="0" borderId="0" xfId="0" applyFont="1"/>
    <xf numFmtId="0" fontId="0" fillId="0" borderId="0" xfId="0" quotePrefix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Normal="60" zoomScaleSheetLayoutView="100" workbookViewId="0" xr3:uid="{AEA406A1-0E4B-5B11-9CD5-51D6E497D94C}">
      <selection activeCell="A2" sqref="A2"/>
    </sheetView>
  </sheetViews>
  <sheetFormatPr defaultColWidth="9.14453125" defaultRowHeight="15" x14ac:dyDescent="0.2"/>
  <cols>
    <col min="1" max="1" width="10.89453125" bestFit="1" customWidth="1"/>
    <col min="2" max="2" width="11.97265625" bestFit="1" customWidth="1"/>
  </cols>
  <sheetData>
    <row r="1" spans="1:4" ht="21" x14ac:dyDescent="0.3">
      <c r="A1" s="13" t="s">
        <v>22</v>
      </c>
    </row>
    <row r="3" spans="1:4" x14ac:dyDescent="0.2">
      <c r="A3" s="2" t="s">
        <v>0</v>
      </c>
      <c r="B3" s="3">
        <v>0.76</v>
      </c>
    </row>
    <row r="4" spans="1:4" x14ac:dyDescent="0.2">
      <c r="A4" s="2" t="s">
        <v>13</v>
      </c>
      <c r="B4" s="8">
        <f>39.3*M_CR^2</f>
        <v>22.699679999999997</v>
      </c>
      <c r="C4" t="s">
        <v>6</v>
      </c>
      <c r="D4" s="1" t="s">
        <v>15</v>
      </c>
    </row>
    <row r="5" spans="1:4" x14ac:dyDescent="0.2">
      <c r="A5" s="2" t="s">
        <v>23</v>
      </c>
      <c r="B5" s="7">
        <f>-0.0439*ATAN(3.345*M_CR-3.0231)+0.0986</f>
        <v>0.11827822714156658</v>
      </c>
      <c r="D5" s="1" t="s">
        <v>16</v>
      </c>
    </row>
    <row r="6" spans="1:4" x14ac:dyDescent="0.2">
      <c r="A6" t="s">
        <v>24</v>
      </c>
      <c r="B6" s="4">
        <v>1.3</v>
      </c>
    </row>
    <row r="7" spans="1:4" x14ac:dyDescent="0.2">
      <c r="A7" s="2" t="s">
        <v>1</v>
      </c>
      <c r="B7" s="7">
        <f>4/(3+rr)*t_c</f>
        <v>0.11002625780610845</v>
      </c>
      <c r="C7" s="1"/>
      <c r="D7" s="1" t="s">
        <v>14</v>
      </c>
    </row>
    <row r="8" spans="1:4" x14ac:dyDescent="0.2">
      <c r="A8" s="2" t="s">
        <v>2</v>
      </c>
      <c r="B8" s="7">
        <f>rr*t_c_t</f>
        <v>0.14303413514794097</v>
      </c>
      <c r="C8" s="1"/>
      <c r="D8" s="1" t="s">
        <v>17</v>
      </c>
    </row>
    <row r="10" spans="1:4" x14ac:dyDescent="0.2">
      <c r="A10" s="2" t="s">
        <v>28</v>
      </c>
      <c r="B10" s="9">
        <f>0.45*EXP(-0.036*phi_25)</f>
        <v>0.1987522556722475</v>
      </c>
      <c r="C10" s="1"/>
      <c r="D10" s="1" t="s">
        <v>18</v>
      </c>
    </row>
    <row r="11" spans="1:4" x14ac:dyDescent="0.2">
      <c r="A11" t="s">
        <v>3</v>
      </c>
      <c r="B11" s="5">
        <f>IF(lambda_ini&lt;0.2,0.2,lambda_ini)</f>
        <v>0.2</v>
      </c>
      <c r="C11" s="1"/>
      <c r="D11" s="1" t="s">
        <v>30</v>
      </c>
    </row>
    <row r="13" spans="1:4" x14ac:dyDescent="0.2">
      <c r="A13" t="s">
        <v>25</v>
      </c>
      <c r="B13" s="6">
        <v>-7.46</v>
      </c>
    </row>
    <row r="14" spans="1:4" x14ac:dyDescent="0.2">
      <c r="A14" t="s">
        <v>26</v>
      </c>
      <c r="B14" s="4">
        <v>-0.115</v>
      </c>
    </row>
    <row r="15" spans="1:4" x14ac:dyDescent="0.2">
      <c r="A15" t="s">
        <v>27</v>
      </c>
      <c r="B15" s="6">
        <v>6.91</v>
      </c>
    </row>
    <row r="16" spans="1:4" x14ac:dyDescent="0.2">
      <c r="A16" t="s">
        <v>5</v>
      </c>
      <c r="B16" s="3">
        <v>0</v>
      </c>
      <c r="D16" t="s">
        <v>21</v>
      </c>
    </row>
    <row r="17" spans="1:4" x14ac:dyDescent="0.2">
      <c r="A17" s="2" t="s">
        <v>4</v>
      </c>
      <c r="B17" s="8">
        <f>aa*k_z_W+bb*phi_25+cc</f>
        <v>4.2995368000000003</v>
      </c>
      <c r="C17" t="s">
        <v>6</v>
      </c>
      <c r="D17" s="1" t="s">
        <v>19</v>
      </c>
    </row>
    <row r="19" spans="1:4" x14ac:dyDescent="0.2">
      <c r="A19" t="s">
        <v>7</v>
      </c>
      <c r="B19" s="3">
        <v>120</v>
      </c>
      <c r="C19" t="s">
        <v>10</v>
      </c>
    </row>
    <row r="20" spans="1:4" x14ac:dyDescent="0.2">
      <c r="A20" t="s">
        <v>8</v>
      </c>
      <c r="B20" s="3">
        <v>10</v>
      </c>
    </row>
    <row r="21" spans="1:4" x14ac:dyDescent="0.2">
      <c r="A21" t="s">
        <v>9</v>
      </c>
      <c r="B21" s="10">
        <f>1/rr</f>
        <v>0.76923076923076916</v>
      </c>
      <c r="D21" s="1" t="s">
        <v>20</v>
      </c>
    </row>
    <row r="22" spans="1:4" s="2" customFormat="1" x14ac:dyDescent="0.2">
      <c r="A22" s="2" t="s">
        <v>11</v>
      </c>
      <c r="B22" s="8">
        <f>0.54*S_W^1.5*t_c_r*1/SQRT(A)*(1+lambda*SQRT(tau)+lambda^2*tau)/(1+lambda)^2</f>
        <v>26.89399097016361</v>
      </c>
      <c r="C22" s="11" t="s">
        <v>12</v>
      </c>
      <c r="D22" s="12" t="s">
        <v>29</v>
      </c>
    </row>
  </sheetData>
  <pageMargins left="1.03" right="0" top="1.38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Sheet1</vt:lpstr>
      <vt:lpstr>A</vt:lpstr>
      <vt:lpstr>aa</vt:lpstr>
      <vt:lpstr>bb</vt:lpstr>
      <vt:lpstr>cc</vt:lpstr>
      <vt:lpstr>Gamma</vt:lpstr>
      <vt:lpstr>k_z_W</vt:lpstr>
      <vt:lpstr>lambda</vt:lpstr>
      <vt:lpstr>lambda_ini</vt:lpstr>
      <vt:lpstr>M_CR</vt:lpstr>
      <vt:lpstr>phi_25</vt:lpstr>
      <vt:lpstr>rr</vt:lpstr>
      <vt:lpstr>S_W</vt:lpstr>
      <vt:lpstr>t_c</vt:lpstr>
      <vt:lpstr>t_c_r</vt:lpstr>
      <vt:lpstr>t_c_t</vt:lpstr>
      <vt:lpstr>tau</vt:lpstr>
      <vt:lpstr>V_tank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Scholz</dc:creator>
  <cp:lastModifiedBy>Scholz</cp:lastModifiedBy>
  <cp:lastPrinted>2018-07-19T14:39:22Z</cp:lastPrinted>
  <dcterms:created xsi:type="dcterms:W3CDTF">2018-07-17T18:07:06Z</dcterms:created>
  <dcterms:modified xsi:type="dcterms:W3CDTF">2018-07-19T14:45:00Z</dcterms:modified>
</cp:coreProperties>
</file>