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ien\HAW\Arbeiten\Tietke\Ergebnisse_neu_neu\"/>
    </mc:Choice>
  </mc:AlternateContent>
  <xr:revisionPtr revIDLastSave="0" documentId="13_ncr:1_{9BF6FF1D-37ED-4FE0-970B-FC6908185980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Oil Concentration" sheetId="1" r:id="rId1"/>
    <sheet name="(c)" sheetId="2" r:id="rId2"/>
  </sheets>
  <externalReferences>
    <externalReference r:id="rId3"/>
    <externalReference r:id="rId4"/>
    <externalReference r:id="rId5"/>
    <externalReference r:id="rId6"/>
  </externalReferences>
  <definedNames>
    <definedName name="A" localSheetId="1">[1]Calculations!$C$72</definedName>
    <definedName name="a">'[2]3.) Dimensionierung'!$C$51</definedName>
    <definedName name="A_calcualted">[1]Calculations!$C$64</definedName>
    <definedName name="a_e">[1]Calculations!$C$129</definedName>
    <definedName name="A_given">[1]Calculations!$C$15</definedName>
    <definedName name="A_new">[1]Calculations!$C$100</definedName>
    <definedName name="A_wave">[1]Calculations!$C$28</definedName>
    <definedName name="aa">[1]Calculations!$C$62</definedName>
    <definedName name="Acoef">'[3]5.) Preliminary Sizing II'!$I$18</definedName>
    <definedName name="b">[1]Calculations!$C$73</definedName>
    <definedName name="b_calcualted">[1]Calculations!$C$65</definedName>
    <definedName name="b_e">[1]Calculations!$C$125</definedName>
    <definedName name="b_given">[1]Calculations!$C$14</definedName>
    <definedName name="b_new">[1]Calculations!$C$99</definedName>
    <definedName name="b_ref">[1]Calculations!$C$87</definedName>
    <definedName name="b_s">[1]Calculations!$C$78</definedName>
    <definedName name="B_wave">[1]Calculations!$C$29</definedName>
    <definedName name="BPR">'[2]3.) Dimensionierung'!$C$6</definedName>
    <definedName name="bs_tr">[1]Calculations!$C$80</definedName>
    <definedName name="C_D">[1]Calculations!$C$141</definedName>
    <definedName name="C_D_0_W">[1]Calculations!$C$118</definedName>
    <definedName name="C_D_i">[1]Calculations!$C$139</definedName>
    <definedName name="c_e">[1]Calculations!$C$126</definedName>
    <definedName name="C_f_laminar">[1]Calculations!$C$115</definedName>
    <definedName name="C_f_turbulent">[1]Calculations!$C$116</definedName>
    <definedName name="C_f_W">[1]Calculations!$C$117</definedName>
    <definedName name="C_L">[1]Calculations!$C$138</definedName>
    <definedName name="C_L_md">[1]Calculations!#REF!</definedName>
    <definedName name="c_MAC">[1]Calculations!$C$113</definedName>
    <definedName name="c_r">[1]Calculations!$C$75</definedName>
    <definedName name="c_r_new">[1]Calculations!$C$102</definedName>
    <definedName name="CL" localSheetId="1">'[2]3.) Dimensionierung'!$G$8</definedName>
    <definedName name="CL">'[3]5.) Preliminary Sizing II'!$G$9</definedName>
    <definedName name="CL_m">'[3]5.) Preliminary Sizing II'!$C$11</definedName>
    <definedName name="D">[1]Calculations!$C$143</definedName>
    <definedName name="d_F">[1]Calculations!$C$21</definedName>
    <definedName name="Delta_C_D_W">[1]Calculations!$C$123</definedName>
    <definedName name="Delta_lambda">[1]Calculations!$C$132</definedName>
    <definedName name="e" localSheetId="1">[1]Calculations!$C$137</definedName>
    <definedName name="e">'[3]5.) Preliminary Sizing II'!$C$22</definedName>
    <definedName name="e_theo">[1]Calculations!$C$134</definedName>
    <definedName name="euler">'[3]5.) Preliminary Sizing II'!$C$22</definedName>
    <definedName name="f_lambda_Delta_lambda">[1]Calculations!$C$133</definedName>
    <definedName name="FF_W">[1]Calculations!$C$107</definedName>
    <definedName name="g" localSheetId="1">[1]Calculations!$C$8</definedName>
    <definedName name="g">'[3]5.) Preliminary Sizing II'!$C$20</definedName>
    <definedName name="gamma" localSheetId="1">'[2]3.) Dimensionierung'!$C$15</definedName>
    <definedName name="gamma">'[3]5.) Preliminary Sizing II'!$C$19</definedName>
    <definedName name="H">[1]Calculations!$C$32</definedName>
    <definedName name="H_opt">[1]Calculations!#REF!</definedName>
    <definedName name="k_e_f">[1]Calculations!$C$131</definedName>
    <definedName name="k_e_M">[1]Calculations!$C$130</definedName>
    <definedName name="k_laminar">[1]Calculations!$C$33</definedName>
    <definedName name="k_t_c">[1]Calculations!$C$18</definedName>
    <definedName name="L">'[3]5.) Preliminary Sizing II'!$C$23</definedName>
    <definedName name="L_D" localSheetId="1">'[2]3.) Dimensionierung'!$G$9</definedName>
    <definedName name="L_D">'[3]5.) Preliminary Sizing II'!$G$10</definedName>
    <definedName name="L_D_max" localSheetId="1">'[2]3.) Dimensionierung'!$C$7</definedName>
    <definedName name="L_D_max">'[3]5.) Preliminary Sizing II'!$C$7</definedName>
    <definedName name="lambda">[1]Calculations!$C$19</definedName>
    <definedName name="M" localSheetId="1">[1]Calculations!$C$30</definedName>
    <definedName name="M">'[3]5.) Preliminary Sizing II'!$C$12</definedName>
    <definedName name="M_0">[1]Calculations!$C$128</definedName>
    <definedName name="M_comp">[1]Calculations!$C$127</definedName>
    <definedName name="M_crit">[1]Calculations!$C$122</definedName>
    <definedName name="M_crit_fix">[1]Calculations!$C$27</definedName>
    <definedName name="M_crit_variable">[1]Calculations!$C$121</definedName>
    <definedName name="M_DD">[1]Calculations!$C$120</definedName>
    <definedName name="m_MPL">[1]Calculations!$C$82</definedName>
    <definedName name="m_MTO">[1]Calculations!$C$22</definedName>
    <definedName name="m_MTO_new">[1]Calculations!$C$97</definedName>
    <definedName name="m_MTO_S_W">[1]Calculations!$C$25</definedName>
    <definedName name="m_MZF">[1]Calculations!$C$24</definedName>
    <definedName name="m_OE">[1]Calculations!$C$23</definedName>
    <definedName name="m_W">[1]Calculations!$C$26</definedName>
    <definedName name="m_W_new">[1]Calculations!$C$105</definedName>
    <definedName name="mcoef">'[3]5.) Preliminary Sizing II'!$I$19</definedName>
    <definedName name="method">[1]Calculations!$C$12</definedName>
    <definedName name="mMTO">[4]Tabelle1!$B$17</definedName>
    <definedName name="mOE">[4]Tabelle1!$B$18</definedName>
    <definedName name="mPL">[4]Tabelle1!$B$19</definedName>
    <definedName name="mu">[1]Calculations!$C$59</definedName>
    <definedName name="n_lim">[1]Calculations!$C$83</definedName>
    <definedName name="ncoef">'[3]5.) Preliminary Sizing II'!$I$20</definedName>
    <definedName name="nu">[1]Calculations!$C$61</definedName>
    <definedName name="p0" localSheetId="1">'[2]3.) Dimensionierung'!$C$17</definedName>
    <definedName name="p0">'[3]5.) Preliminary Sizing II'!$C$21</definedName>
    <definedName name="phi_25">[1]Calculations!$C$20</definedName>
    <definedName name="phi_50">[1]Calculations!$C$74</definedName>
    <definedName name="PP">[1]Calculations!$C$136</definedName>
    <definedName name="propefcruise">'[3]5.) Preliminary Sizing II'!$C$16</definedName>
    <definedName name="Q">[1]Calculations!$C$34</definedName>
    <definedName name="QQ">[1]Calculations!$C$135</definedName>
    <definedName name="Range">#REF!</definedName>
    <definedName name="Rconstant">'[3]5.) Preliminary Sizing II'!$C$24</definedName>
    <definedName name="Re">[1]Calculations!$C$114</definedName>
    <definedName name="Res">#REF!</definedName>
    <definedName name="rho">[1]Calculations!$C$60</definedName>
    <definedName name="rho_0">[1]Calculations!$C$7</definedName>
    <definedName name="rho_H">[1]Calculations!#REF!</definedName>
    <definedName name="S_exp">[1]Calculations!$C$108</definedName>
    <definedName name="S_ref">[1]Calculations!$C$111</definedName>
    <definedName name="S_W">[1]Calculations!$C$71</definedName>
    <definedName name="S_W_new">[1]Calculations!$C$98</definedName>
    <definedName name="S_wet_W">[1]Calculations!$C$110</definedName>
    <definedName name="T">[1]Calculations!$C$58</definedName>
    <definedName name="T_0">[1]Calculations!$C$6</definedName>
    <definedName name="t_c">[1]Calculations!$C$16</definedName>
    <definedName name="t_c_r">[1]Calculations!$C$67</definedName>
    <definedName name="t_c_rep">[1]Calculations!$C$95</definedName>
    <definedName name="t_c_t">[1]Calculations!$C$66</definedName>
    <definedName name="t_r">[1]Calculations!$C$79</definedName>
    <definedName name="T0">'[3]5.) Preliminary Sizing II'!$C$25</definedName>
    <definedName name="tau">[1]Calculations!$C$109</definedName>
    <definedName name="V">[1]Calculations!$C$112</definedName>
    <definedName name="V_CR">'[2]3.) Dimensionierung'!$C$52</definedName>
    <definedName name="Vcr_Vmd">[4]Tabelle1!$B$23</definedName>
    <definedName name="Vcruise">#REF!</definedName>
    <definedName name="version">[1]Calculations!$C$13</definedName>
    <definedName name="x_t">[1]Calculations!$C$17</definedName>
    <definedName name="ρ0">'[3]1.) Parameters-Overview'!$B$15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I4" i="1"/>
  <c r="F18" i="1"/>
  <c r="E18" i="1"/>
  <c r="E20" i="1" s="1"/>
  <c r="D18" i="1"/>
  <c r="D20" i="1" s="1"/>
  <c r="C18" i="1"/>
  <c r="C20" i="1" s="1"/>
  <c r="B18" i="1"/>
  <c r="B20" i="1" s="1"/>
  <c r="F24" i="1"/>
  <c r="F26" i="1" s="1"/>
  <c r="E24" i="1"/>
  <c r="E26" i="1" s="1"/>
  <c r="D24" i="1"/>
  <c r="D26" i="1" s="1"/>
  <c r="C24" i="1"/>
  <c r="C26" i="1" s="1"/>
  <c r="F20" i="1"/>
  <c r="F11" i="1"/>
  <c r="F28" i="1" s="1"/>
  <c r="E11" i="1"/>
  <c r="E28" i="1" s="1"/>
  <c r="D11" i="1"/>
  <c r="D28" i="1" s="1"/>
  <c r="C11" i="1"/>
  <c r="C28" i="1" s="1"/>
  <c r="B11" i="1"/>
  <c r="B28" i="1" s="1"/>
  <c r="E30" i="1" l="1"/>
  <c r="E32" i="1" s="1"/>
  <c r="E34" i="1" s="1"/>
  <c r="E36" i="1" s="1"/>
  <c r="F30" i="1"/>
  <c r="F32" i="1" s="1"/>
  <c r="F34" i="1" s="1"/>
  <c r="D30" i="1"/>
  <c r="D32" i="1" s="1"/>
  <c r="D34" i="1" s="1"/>
  <c r="D36" i="1" s="1"/>
  <c r="C30" i="1"/>
  <c r="C32" i="1" s="1"/>
  <c r="C34" i="1" s="1"/>
  <c r="B22" i="1"/>
  <c r="D22" i="1"/>
  <c r="F22" i="1"/>
  <c r="B26" i="1"/>
  <c r="B30" i="1" s="1"/>
  <c r="B32" i="1" s="1"/>
  <c r="B34" i="1" s="1"/>
  <c r="C22" i="1"/>
  <c r="E22" i="1"/>
</calcChain>
</file>

<file path=xl/sharedStrings.xml><?xml version="1.0" encoding="utf-8"?>
<sst xmlns="http://schemas.openxmlformats.org/spreadsheetml/2006/main" count="49" uniqueCount="48">
  <si>
    <t>x_bear,up</t>
  </si>
  <si>
    <t>S_eng</t>
  </si>
  <si>
    <t>n_eng</t>
  </si>
  <si>
    <t>M_CR</t>
  </si>
  <si>
    <t>mu</t>
  </si>
  <si>
    <t>CF34</t>
  </si>
  <si>
    <t>V2500</t>
  </si>
  <si>
    <t>CFM56</t>
  </si>
  <si>
    <t>PW4000</t>
  </si>
  <si>
    <t>GE90</t>
  </si>
  <si>
    <t>C</t>
  </si>
  <si>
    <t>dm_oil</t>
  </si>
  <si>
    <t>dV_oil</t>
  </si>
  <si>
    <t>rho</t>
  </si>
  <si>
    <t>qrt =&gt; l</t>
  </si>
  <si>
    <t>dm_oil/S_eng</t>
  </si>
  <si>
    <t>(mu+1)/S_eng/n_eng</t>
  </si>
  <si>
    <t>dm_oil*(mu+1)/S_eng/n_eng</t>
  </si>
  <si>
    <t>Remark</t>
  </si>
  <si>
    <t>(1) dm_oil/S_eng/n_eng</t>
  </si>
  <si>
    <t>(2) x_bear,up*(1+mu)</t>
  </si>
  <si>
    <t>(1)*(2)</t>
  </si>
  <si>
    <t>(1)*(2)/ M_CR</t>
  </si>
  <si>
    <t>rho_cab</t>
  </si>
  <si>
    <t>rho_CR</t>
  </si>
  <si>
    <t>rho_cab/rho_CR</t>
  </si>
  <si>
    <t>a(h_CR)</t>
  </si>
  <si>
    <t>m/s</t>
  </si>
  <si>
    <t>(1)*(2)/ M_CR/a(h_CR)*rho/rho</t>
  </si>
  <si>
    <t>Evaluation of Oil Concentration in the Cabin Air</t>
  </si>
  <si>
    <t>Not fully correct, calculated with l/h with the exception of PW4000, where it was calculated with qrt!</t>
  </si>
  <si>
    <t>Calculation by D. Scholz</t>
  </si>
  <si>
    <t>alternative calculation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</si>
  <si>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</si>
  <si>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</si>
  <si>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</si>
  <si>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</si>
  <si>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</si>
  <si>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</si>
  <si>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</si>
  <si>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</si>
  <si>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</si>
  <si>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Copyright © 2020</t>
  </si>
  <si>
    <t>https://doi.org/10.7910/DVN/0U73NV</t>
  </si>
  <si>
    <t>The spreadsheet for the Project</t>
  </si>
  <si>
    <t>"Oil Leakage Paths within Compressors of Jet Engines and</t>
  </si>
  <si>
    <t xml:space="preserve">  Oil Concentration in Aircraft Cabin Air"</t>
  </si>
  <si>
    <t>Dennis Tietke, Dieter Scholz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</si>
</sst>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"/>
    <numFmt numFmtId="167" formatCode="0.0"/>
    <numFmt numFmtId="168" formatCode="0.000000"/>
  </numFmts>
  <fonts count="10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167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168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4" fillId="4" borderId="0" xfId="1" applyFont="1" applyFill="1"/>
    <xf numFmtId="0" fontId="1" fillId="4" borderId="0" xfId="1" applyFill="1"/>
    <xf numFmtId="0" fontId="1" fillId="0" borderId="0" xfId="2"/>
    <xf numFmtId="0" fontId="5" fillId="4" borderId="0" xfId="1" applyFont="1" applyFill="1"/>
    <xf numFmtId="0" fontId="6" fillId="4" borderId="0" xfId="1" applyFont="1" applyFill="1"/>
    <xf numFmtId="0" fontId="8" fillId="4" borderId="0" xfId="3" applyFont="1" applyFill="1" applyAlignment="1" applyProtection="1"/>
  </cellXfs>
  <cellStyles count="5">
    <cellStyle name="Hyperlink 2" xfId="3" xr:uid="{CCF5D9E2-5010-4854-A5D1-F1579EC79F0B}"/>
    <cellStyle name="Hyperlink 3" xfId="4" xr:uid="{9394724D-659D-4E41-8172-BFE1A0F0813F}"/>
    <cellStyle name="Normal 3" xfId="2" xr:uid="{E127A3B8-6E30-4361-9F65-7EF180B19305}"/>
    <cellStyle name="Standard" xfId="0" builtinId="0"/>
    <cellStyle name="Standard 2" xfId="1" xr:uid="{31E8A939-CDE8-4C3E-8A7B-D07C135BF4E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ACA3DD18-FCE1-4716-94EA-3DBEBCA37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1812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br_tb/Downloads/Wing-MDO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ien/HAW/Arbeiten/Albrecht/2023-11-03_Final/Excel_Sheets/SR_Turbofan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ateien\HAW\Arbeiten\Albrecht\2023-11-03_Final\Excel_Sheets\LR_Diesel.xlsx" TargetMode="External"/><Relationship Id="rId1" Type="http://schemas.openxmlformats.org/officeDocument/2006/relationships/externalLinkPath" Target="/Dateien/HAW/Arbeiten/Albrecht/2023-11-03_Final/Excel_Sheets/LR_Diese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awhamburgde-my.sharepoint.com/Eigene%20Dateien/HAW/Arbeiten/Nita/Lover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mbol"/>
      <sheetName val="Calculations"/>
      <sheetName val="Iteration of the wing mass"/>
      <sheetName val="Results Graphs"/>
      <sheetName val="Drag Optimization"/>
      <sheetName val="(c)"/>
    </sheetNames>
    <sheetDataSet>
      <sheetData sheetId="0" refreshError="1"/>
      <sheetData sheetId="1">
        <row r="6">
          <cell r="C6">
            <v>288.14999999999998</v>
          </cell>
        </row>
        <row r="7">
          <cell r="C7">
            <v>1.2250000000000001</v>
          </cell>
        </row>
        <row r="8">
          <cell r="C8">
            <v>9.81</v>
          </cell>
        </row>
        <row r="12">
          <cell r="C12" t="str">
            <v>Torenbeek method</v>
          </cell>
        </row>
        <row r="13">
          <cell r="C13" t="str">
            <v>Given: b, calculated: A</v>
          </cell>
        </row>
        <row r="14">
          <cell r="C14">
            <v>34.1</v>
          </cell>
        </row>
        <row r="15">
          <cell r="C15">
            <v>9.5</v>
          </cell>
        </row>
        <row r="16">
          <cell r="C16">
            <v>0.12</v>
          </cell>
        </row>
        <row r="17">
          <cell r="C17">
            <v>0.45</v>
          </cell>
        </row>
        <row r="18">
          <cell r="C18">
            <v>1.3</v>
          </cell>
        </row>
        <row r="19">
          <cell r="C19">
            <v>0.21299999999999999</v>
          </cell>
        </row>
        <row r="20">
          <cell r="C20">
            <v>25</v>
          </cell>
        </row>
        <row r="21">
          <cell r="C21">
            <v>4.04</v>
          </cell>
        </row>
        <row r="22">
          <cell r="C22">
            <v>73500</v>
          </cell>
        </row>
        <row r="23">
          <cell r="C23">
            <v>41244</v>
          </cell>
        </row>
        <row r="24">
          <cell r="C24">
            <v>60500</v>
          </cell>
        </row>
        <row r="25">
          <cell r="C25">
            <v>600.49019607843138</v>
          </cell>
        </row>
        <row r="26">
          <cell r="C26">
            <v>5902</v>
          </cell>
        </row>
        <row r="27">
          <cell r="C27">
            <v>0.6</v>
          </cell>
        </row>
        <row r="28">
          <cell r="C28">
            <v>8.8500000000000004E-4</v>
          </cell>
        </row>
        <row r="29">
          <cell r="C29">
            <v>3.734</v>
          </cell>
        </row>
        <row r="30">
          <cell r="C30">
            <v>0.76</v>
          </cell>
        </row>
        <row r="32">
          <cell r="C32">
            <v>11887.2</v>
          </cell>
        </row>
        <row r="33">
          <cell r="C33">
            <v>0.2</v>
          </cell>
        </row>
        <row r="34">
          <cell r="C34">
            <v>1</v>
          </cell>
        </row>
        <row r="58">
          <cell r="C58">
            <v>216.65</v>
          </cell>
        </row>
        <row r="59">
          <cell r="C59">
            <v>1.4216130796413355E-5</v>
          </cell>
        </row>
        <row r="60">
          <cell r="C60">
            <v>0.31639084830178477</v>
          </cell>
        </row>
        <row r="61">
          <cell r="C61">
            <v>4.4932180790683005E-5</v>
          </cell>
        </row>
        <row r="62">
          <cell r="C62">
            <v>295.06955674128091</v>
          </cell>
        </row>
        <row r="64">
          <cell r="C64">
            <v>9.5000816993464081</v>
          </cell>
        </row>
        <row r="65">
          <cell r="C65">
            <v>34.099853372118773</v>
          </cell>
        </row>
        <row r="66">
          <cell r="C66">
            <v>0.11162790697674418</v>
          </cell>
        </row>
        <row r="67">
          <cell r="C67">
            <v>0.14511627906976746</v>
          </cell>
        </row>
        <row r="71">
          <cell r="C71">
            <v>122.39999999999999</v>
          </cell>
        </row>
        <row r="72">
          <cell r="C72">
            <v>9.5000816993464081</v>
          </cell>
        </row>
        <row r="73">
          <cell r="C73">
            <v>34.1</v>
          </cell>
        </row>
        <row r="74">
          <cell r="C74">
            <v>21.70319969388536</v>
          </cell>
        </row>
        <row r="75">
          <cell r="C75">
            <v>5.9182898849946683</v>
          </cell>
        </row>
        <row r="78">
          <cell r="C78">
            <v>36.701713981588306</v>
          </cell>
        </row>
        <row r="79">
          <cell r="C79">
            <v>0.85884020656666826</v>
          </cell>
        </row>
        <row r="80">
          <cell r="C80">
            <v>42.734042608820623</v>
          </cell>
        </row>
        <row r="82">
          <cell r="C82">
            <v>19256</v>
          </cell>
        </row>
        <row r="83">
          <cell r="C83">
            <v>2.5</v>
          </cell>
        </row>
        <row r="87">
          <cell r="C87">
            <v>1.905</v>
          </cell>
        </row>
        <row r="95">
          <cell r="C95">
            <v>0.13674418604651165</v>
          </cell>
        </row>
        <row r="97">
          <cell r="C97">
            <v>77007.687111948995</v>
          </cell>
        </row>
        <row r="98">
          <cell r="C98">
            <v>128.24137282316403</v>
          </cell>
        </row>
        <row r="99">
          <cell r="C99">
            <v>34.1</v>
          </cell>
        </row>
        <row r="100">
          <cell r="C100">
            <v>9.0673545861321578</v>
          </cell>
        </row>
        <row r="102">
          <cell r="C102">
            <v>6.2007321864147213</v>
          </cell>
        </row>
        <row r="105">
          <cell r="C105">
            <v>6817.8183244296333</v>
          </cell>
        </row>
        <row r="107">
          <cell r="C107">
            <v>1.4650122260112981</v>
          </cell>
        </row>
        <row r="108">
          <cell r="C108">
            <v>113.04796677607951</v>
          </cell>
        </row>
        <row r="109">
          <cell r="C109">
            <v>0.76923076923076916</v>
          </cell>
        </row>
        <row r="110">
          <cell r="C110">
            <v>233.9660954984636</v>
          </cell>
        </row>
        <row r="111">
          <cell r="C111">
            <v>128.24137282316403</v>
          </cell>
        </row>
        <row r="112">
          <cell r="C112">
            <v>224.25286312337349</v>
          </cell>
        </row>
        <row r="113">
          <cell r="C113">
            <v>4.2884359223338864</v>
          </cell>
        </row>
        <row r="114">
          <cell r="C114">
            <v>21403235.208737358</v>
          </cell>
        </row>
        <row r="115">
          <cell r="C115">
            <v>2.8705053653505999E-4</v>
          </cell>
        </row>
        <row r="116">
          <cell r="C116">
            <v>2.5317213670648544E-3</v>
          </cell>
        </row>
        <row r="117">
          <cell r="C117">
            <v>2.0827872009588958E-3</v>
          </cell>
        </row>
        <row r="118">
          <cell r="C118">
            <v>5.5668679316327879E-3</v>
          </cell>
        </row>
        <row r="120">
          <cell r="C120">
            <v>0.76</v>
          </cell>
        </row>
        <row r="121">
          <cell r="C121" t="str">
            <v/>
          </cell>
        </row>
        <row r="122">
          <cell r="C122">
            <v>0.6</v>
          </cell>
        </row>
        <row r="123">
          <cell r="C123">
            <v>1.0164943439628076E-3</v>
          </cell>
        </row>
        <row r="125">
          <cell r="C125">
            <v>10.82</v>
          </cell>
        </row>
        <row r="126">
          <cell r="C126">
            <v>1</v>
          </cell>
        </row>
        <row r="127">
          <cell r="C127">
            <v>0.3</v>
          </cell>
        </row>
        <row r="128">
          <cell r="C128">
            <v>0.84</v>
          </cell>
        </row>
        <row r="129">
          <cell r="C129">
            <v>-1.5200000000000001E-3</v>
          </cell>
        </row>
        <row r="130">
          <cell r="C130">
            <v>0.84496442987242815</v>
          </cell>
        </row>
        <row r="131">
          <cell r="C131">
            <v>0.97192731400658749</v>
          </cell>
        </row>
        <row r="132">
          <cell r="C132">
            <v>-0.18077746799544042</v>
          </cell>
        </row>
        <row r="133">
          <cell r="C133">
            <v>1.9248649171825644E-3</v>
          </cell>
        </row>
        <row r="134">
          <cell r="C134">
            <v>0.98284596407759672</v>
          </cell>
        </row>
        <row r="135">
          <cell r="C135">
            <v>1.0468410734751756</v>
          </cell>
        </row>
        <row r="136">
          <cell r="C136">
            <v>2.1154098140204595E-3</v>
          </cell>
        </row>
        <row r="137">
          <cell r="C137">
            <v>0.76322287871741323</v>
          </cell>
        </row>
        <row r="138">
          <cell r="C138">
            <v>0.74046582351538914</v>
          </cell>
        </row>
        <row r="139">
          <cell r="C139">
            <v>2.5219018712052604E-2</v>
          </cell>
        </row>
        <row r="141">
          <cell r="C141">
            <v>3.1802380987648197E-2</v>
          </cell>
        </row>
        <row r="143">
          <cell r="C143">
            <v>32445.741584940992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) Dimensionierung"/>
      <sheetName val="2.) max. Gleitzahl im Reiseflug"/>
      <sheetName val="3.) Dimensionierung"/>
      <sheetName val="3.1.) Systemmassen"/>
      <sheetName val="Entwurfsdiagramm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Tabelle1"/>
      <sheetName val="(c)"/>
    </sheetNames>
    <sheetDataSet>
      <sheetData sheetId="0"/>
      <sheetData sheetId="1"/>
      <sheetData sheetId="2">
        <row r="6">
          <cell r="C6">
            <v>5.7</v>
          </cell>
        </row>
        <row r="7">
          <cell r="C7">
            <v>18</v>
          </cell>
        </row>
        <row r="8">
          <cell r="G8">
            <v>0.6828927473837163</v>
          </cell>
        </row>
        <row r="9">
          <cell r="G9">
            <v>17.992022799061807</v>
          </cell>
        </row>
        <row r="15">
          <cell r="C15">
            <v>1.4</v>
          </cell>
        </row>
        <row r="17">
          <cell r="C17">
            <v>101325</v>
          </cell>
        </row>
        <row r="51">
          <cell r="C51">
            <v>295.11665765422322</v>
          </cell>
        </row>
        <row r="52">
          <cell r="C52">
            <v>230.1909929702941</v>
          </cell>
        </row>
      </sheetData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stract"/>
      <sheetName val="1.) Parameters-Overview"/>
      <sheetName val="2.) Parameters-Statistics"/>
      <sheetName val="3.) Preliminary Sizing I"/>
      <sheetName val="4.) Max. Glide Ratio in Cruise"/>
      <sheetName val="5.) Preliminary Sizing II"/>
      <sheetName val="5.1) System masses"/>
      <sheetName val="6.) Matching Chart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  <sheetName val="7.) Propeller Efficiency"/>
      <sheetName val="8.) Power variation with alt."/>
      <sheetName val="(c)"/>
    </sheetNames>
    <sheetDataSet>
      <sheetData sheetId="0" refreshError="1"/>
      <sheetData sheetId="1">
        <row r="15">
          <cell r="B15">
            <v>1.2250000000000001</v>
          </cell>
        </row>
      </sheetData>
      <sheetData sheetId="2" refreshError="1"/>
      <sheetData sheetId="3" refreshError="1"/>
      <sheetData sheetId="4" refreshError="1"/>
      <sheetData sheetId="5">
        <row r="7">
          <cell r="C7">
            <v>18</v>
          </cell>
        </row>
        <row r="9">
          <cell r="G9">
            <v>0.84957514874216744</v>
          </cell>
        </row>
        <row r="10">
          <cell r="G10">
            <v>17.684476877915458</v>
          </cell>
        </row>
        <row r="11">
          <cell r="C11">
            <v>0.70353318067338888</v>
          </cell>
        </row>
        <row r="12">
          <cell r="C12">
            <v>0.68</v>
          </cell>
        </row>
        <row r="16">
          <cell r="C16">
            <v>0.85</v>
          </cell>
        </row>
        <row r="18">
          <cell r="I18">
            <v>1.8828998790472962</v>
          </cell>
        </row>
        <row r="19">
          <cell r="C19">
            <v>1.4</v>
          </cell>
          <cell r="I19">
            <v>0.7409301113897504</v>
          </cell>
        </row>
        <row r="20">
          <cell r="C20">
            <v>9.81</v>
          </cell>
          <cell r="I20">
            <v>0.92866802165791484</v>
          </cell>
        </row>
        <row r="21">
          <cell r="C21">
            <v>101325</v>
          </cell>
        </row>
        <row r="22">
          <cell r="C22">
            <v>2.7182818281827998</v>
          </cell>
        </row>
        <row r="23">
          <cell r="C23">
            <v>6.5000000000000006E-3</v>
          </cell>
        </row>
        <row r="24">
          <cell r="C24">
            <v>287.053</v>
          </cell>
        </row>
        <row r="25">
          <cell r="C25">
            <v>288.14999999999998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>
        <row r="17">
          <cell r="B17">
            <v>35245</v>
          </cell>
        </row>
        <row r="18">
          <cell r="B18">
            <v>21781</v>
          </cell>
        </row>
        <row r="19">
          <cell r="B19">
            <v>3380</v>
          </cell>
        </row>
        <row r="23">
          <cell r="B23">
            <v>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oi.org/10.7910/DVN/0U73NV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workbookViewId="0">
      <selection activeCell="A2" sqref="A2"/>
    </sheetView>
  </sheetViews>
  <sheetFormatPr baseColWidth="10" defaultRowHeight="12.75" x14ac:dyDescent="0.2"/>
  <cols>
    <col min="1" max="1" width="25.7109375" bestFit="1" customWidth="1"/>
  </cols>
  <sheetData>
    <row r="1" spans="1:14" ht="21" x14ac:dyDescent="0.35">
      <c r="A1" s="1" t="s">
        <v>29</v>
      </c>
    </row>
    <row r="4" spans="1:14" x14ac:dyDescent="0.2">
      <c r="A4" s="14" t="s">
        <v>13</v>
      </c>
      <c r="B4" s="15">
        <v>1.0035000000000001</v>
      </c>
      <c r="D4" s="14" t="s">
        <v>23</v>
      </c>
      <c r="E4" s="15">
        <v>0.96299999999999997</v>
      </c>
      <c r="G4" s="14" t="s">
        <v>25</v>
      </c>
      <c r="H4" s="20"/>
      <c r="I4" s="20">
        <f>E4/E5</f>
        <v>2.6456043956043955</v>
      </c>
      <c r="J4" s="15"/>
    </row>
    <row r="5" spans="1:14" x14ac:dyDescent="0.2">
      <c r="A5" s="16" t="s">
        <v>14</v>
      </c>
      <c r="B5" s="17">
        <v>1</v>
      </c>
      <c r="D5" s="18" t="s">
        <v>24</v>
      </c>
      <c r="E5" s="19">
        <v>0.36399999999999999</v>
      </c>
      <c r="G5" s="18" t="s">
        <v>26</v>
      </c>
      <c r="H5" s="21"/>
      <c r="I5" s="21">
        <v>295</v>
      </c>
      <c r="J5" s="19" t="s">
        <v>27</v>
      </c>
    </row>
    <row r="6" spans="1:14" x14ac:dyDescent="0.2">
      <c r="A6" s="18"/>
      <c r="B6" s="19">
        <v>0.94599999999999995</v>
      </c>
    </row>
    <row r="8" spans="1:14" x14ac:dyDescent="0.2">
      <c r="A8" s="2"/>
      <c r="B8" s="22" t="s">
        <v>5</v>
      </c>
      <c r="C8" s="22" t="s">
        <v>6</v>
      </c>
      <c r="D8" s="22" t="s">
        <v>7</v>
      </c>
      <c r="E8" s="22" t="s">
        <v>8</v>
      </c>
      <c r="F8" s="22" t="s">
        <v>9</v>
      </c>
      <c r="G8" s="23" t="s">
        <v>18</v>
      </c>
    </row>
    <row r="9" spans="1:14" x14ac:dyDescent="0.2">
      <c r="A9" s="8" t="s">
        <v>12</v>
      </c>
      <c r="B9" s="9">
        <v>0.2</v>
      </c>
      <c r="C9" s="9">
        <v>0.28000000000000003</v>
      </c>
      <c r="D9" s="9">
        <v>0.3</v>
      </c>
      <c r="E9" s="9">
        <v>0.5</v>
      </c>
      <c r="F9" s="9">
        <v>0.34</v>
      </c>
    </row>
    <row r="10" spans="1:14" x14ac:dyDescent="0.2">
      <c r="A10" s="8" t="s">
        <v>11</v>
      </c>
      <c r="B10" s="10">
        <v>0.1115</v>
      </c>
      <c r="C10" s="10">
        <v>0.15160000000000001</v>
      </c>
      <c r="D10" s="10">
        <v>0.1673</v>
      </c>
      <c r="E10" s="10">
        <v>0.52410000000000001</v>
      </c>
      <c r="F10" s="10">
        <v>0.1895</v>
      </c>
      <c r="G10" s="11" t="s">
        <v>30</v>
      </c>
      <c r="H10" s="11"/>
      <c r="I10" s="11"/>
      <c r="J10" s="11"/>
      <c r="K10" s="11"/>
      <c r="L10" s="11"/>
      <c r="M10" s="11"/>
      <c r="N10" s="11"/>
    </row>
    <row r="11" spans="1:14" x14ac:dyDescent="0.2">
      <c r="A11" t="s">
        <v>0</v>
      </c>
      <c r="B11" s="5">
        <f>3/5</f>
        <v>0.6</v>
      </c>
      <c r="C11" s="5">
        <f>3/5</f>
        <v>0.6</v>
      </c>
      <c r="D11" s="5">
        <f>3/5</f>
        <v>0.6</v>
      </c>
      <c r="E11" s="5">
        <f>3/5</f>
        <v>0.6</v>
      </c>
      <c r="F11" s="5">
        <f>4/6</f>
        <v>0.66666666666666663</v>
      </c>
    </row>
    <row r="12" spans="1:14" x14ac:dyDescent="0.2">
      <c r="A12" t="s">
        <v>1</v>
      </c>
      <c r="B12" s="6">
        <v>1.42</v>
      </c>
      <c r="C12" s="6">
        <v>2.06</v>
      </c>
      <c r="D12" s="6">
        <v>2.35</v>
      </c>
      <c r="E12" s="6">
        <v>4.4800000000000004</v>
      </c>
      <c r="F12" s="6">
        <v>8.3000000000000007</v>
      </c>
    </row>
    <row r="13" spans="1:14" x14ac:dyDescent="0.2">
      <c r="A13" t="s">
        <v>2</v>
      </c>
      <c r="B13">
        <v>2</v>
      </c>
      <c r="C13">
        <v>2</v>
      </c>
      <c r="D13">
        <v>2</v>
      </c>
      <c r="E13">
        <v>4</v>
      </c>
      <c r="F13">
        <v>2</v>
      </c>
    </row>
    <row r="14" spans="1:14" x14ac:dyDescent="0.2">
      <c r="A14" t="s">
        <v>3</v>
      </c>
      <c r="B14">
        <v>0.78</v>
      </c>
      <c r="C14">
        <v>0.78</v>
      </c>
      <c r="D14">
        <v>0.76</v>
      </c>
      <c r="E14">
        <v>0.85</v>
      </c>
      <c r="F14">
        <v>0.84</v>
      </c>
    </row>
    <row r="15" spans="1:14" x14ac:dyDescent="0.2">
      <c r="A15" t="s">
        <v>4</v>
      </c>
      <c r="B15" s="7">
        <v>5.4</v>
      </c>
      <c r="C15" s="7">
        <v>4.5</v>
      </c>
      <c r="D15" s="7">
        <v>5.7</v>
      </c>
      <c r="E15" s="7">
        <v>4.8</v>
      </c>
      <c r="F15" s="7">
        <v>9</v>
      </c>
    </row>
    <row r="16" spans="1:14" x14ac:dyDescent="0.2">
      <c r="A16" t="s">
        <v>10</v>
      </c>
      <c r="B16" s="7">
        <v>17.3</v>
      </c>
      <c r="C16" s="7">
        <v>14.4</v>
      </c>
      <c r="D16" s="7">
        <v>16.899999999999999</v>
      </c>
      <c r="E16" s="7">
        <v>10.7</v>
      </c>
      <c r="F16" s="7">
        <v>8</v>
      </c>
    </row>
    <row r="18" spans="1:14" x14ac:dyDescent="0.2">
      <c r="A18" t="s">
        <v>16</v>
      </c>
      <c r="B18" s="6">
        <f>(B15+1)/B12/B13</f>
        <v>2.2535211267605635</v>
      </c>
      <c r="C18" s="6">
        <f>(C15+1)/C12/C13</f>
        <v>1.3349514563106797</v>
      </c>
      <c r="D18" s="6">
        <f>(D15+1)/D12/D13</f>
        <v>1.425531914893617</v>
      </c>
      <c r="E18" s="6">
        <f>(E15+1)/E12/E13</f>
        <v>0.32366071428571425</v>
      </c>
      <c r="F18" s="6">
        <f>(F15+1)/F12/F13</f>
        <v>0.60240963855421681</v>
      </c>
    </row>
    <row r="20" spans="1:14" x14ac:dyDescent="0.2">
      <c r="A20" t="s">
        <v>17</v>
      </c>
      <c r="B20" s="5">
        <f>B24*B18</f>
        <v>0.25126760563380285</v>
      </c>
      <c r="C20" s="5">
        <f>C10*C18</f>
        <v>0.20237864077669906</v>
      </c>
      <c r="D20" s="5">
        <f>D10*D18</f>
        <v>0.23849148936170211</v>
      </c>
      <c r="E20" s="5">
        <f>E10*E18</f>
        <v>0.16963058035714285</v>
      </c>
      <c r="F20" s="5">
        <f>F10*F18</f>
        <v>0.11415662650602408</v>
      </c>
    </row>
    <row r="22" spans="1:14" x14ac:dyDescent="0.2">
      <c r="A22" t="s">
        <v>15</v>
      </c>
      <c r="B22" s="4">
        <f>B24/B12</f>
        <v>7.8521126760563387E-2</v>
      </c>
      <c r="C22" s="4">
        <f>C24/C12</f>
        <v>7.5776699029126232E-2</v>
      </c>
      <c r="D22" s="4">
        <f>D24/D12</f>
        <v>7.1170212765957433E-2</v>
      </c>
      <c r="E22" s="4">
        <f>E24/E12</f>
        <v>0.12444196428571427</v>
      </c>
      <c r="F22" s="4">
        <f>F24/F12</f>
        <v>2.2837349397590363E-2</v>
      </c>
    </row>
    <row r="24" spans="1:14" x14ac:dyDescent="0.2">
      <c r="A24" s="8" t="s">
        <v>11</v>
      </c>
      <c r="B24">
        <f>B9*$B$4*$B$5/3.6*B13</f>
        <v>0.1115</v>
      </c>
      <c r="C24">
        <f>C9*$B$4*$B$5/3.6*C13</f>
        <v>0.15610000000000004</v>
      </c>
      <c r="D24">
        <f>D9*$B$4*$B$5/3.6*D13</f>
        <v>0.16724999999999998</v>
      </c>
      <c r="E24">
        <f>E9*$B$4*$B$5/3.6*E13</f>
        <v>0.5575</v>
      </c>
      <c r="F24">
        <f>F9*$B$4*$B$5/3.6*F13</f>
        <v>0.18955000000000002</v>
      </c>
      <c r="G24" s="12" t="s">
        <v>31</v>
      </c>
      <c r="H24" s="12"/>
      <c r="I24" s="12"/>
      <c r="J24" s="12"/>
      <c r="K24" s="12"/>
      <c r="L24" s="12"/>
      <c r="M24" s="12"/>
      <c r="N24" s="12"/>
    </row>
    <row r="26" spans="1:14" x14ac:dyDescent="0.2">
      <c r="A26" t="s">
        <v>19</v>
      </c>
      <c r="B26" s="4">
        <f>B24/B12/B13</f>
        <v>3.9260563380281693E-2</v>
      </c>
      <c r="C26" s="4">
        <f>C24/C12/C13</f>
        <v>3.7888349514563116E-2</v>
      </c>
      <c r="D26" s="4">
        <f>D24/D12/D13</f>
        <v>3.5585106382978716E-2</v>
      </c>
      <c r="E26" s="4">
        <f>E24/E12/E13</f>
        <v>3.1110491071428568E-2</v>
      </c>
      <c r="F26" s="4">
        <f>F24/F12/F13</f>
        <v>1.1418674698795182E-2</v>
      </c>
    </row>
    <row r="28" spans="1:14" x14ac:dyDescent="0.2">
      <c r="A28" t="s">
        <v>20</v>
      </c>
      <c r="B28" s="6">
        <f>B11*(1+B15)</f>
        <v>3.84</v>
      </c>
      <c r="C28" s="6">
        <f>C11*(1+C15)</f>
        <v>3.3</v>
      </c>
      <c r="D28" s="6">
        <f>D11*(1+D15)</f>
        <v>4.0199999999999996</v>
      </c>
      <c r="E28" s="6">
        <f>E11*(1+E15)</f>
        <v>3.48</v>
      </c>
      <c r="F28" s="6">
        <f>F11*(1+F15)</f>
        <v>6.6666666666666661</v>
      </c>
    </row>
    <row r="30" spans="1:14" x14ac:dyDescent="0.2">
      <c r="A30" t="s">
        <v>21</v>
      </c>
      <c r="B30" s="5">
        <f>B26*B28</f>
        <v>0.15076056338028171</v>
      </c>
      <c r="C30" s="5">
        <f>C26*C28</f>
        <v>0.12503155339805827</v>
      </c>
      <c r="D30" s="5">
        <f>D26*D28</f>
        <v>0.14305212765957442</v>
      </c>
      <c r="E30" s="5">
        <f>E26*E28</f>
        <v>0.10826450892857142</v>
      </c>
      <c r="F30" s="5">
        <f>F26*F28</f>
        <v>7.6124497991967868E-2</v>
      </c>
    </row>
    <row r="32" spans="1:14" x14ac:dyDescent="0.2">
      <c r="A32" t="s">
        <v>22</v>
      </c>
      <c r="B32" s="5">
        <f>B30/B14</f>
        <v>0.19328277356446372</v>
      </c>
      <c r="C32" s="5">
        <f>C30/C14</f>
        <v>0.16029686333084392</v>
      </c>
      <c r="D32" s="5">
        <f>D30/D14</f>
        <v>0.18822648376259793</v>
      </c>
      <c r="E32" s="5">
        <f>E30/E14</f>
        <v>0.12737001050420169</v>
      </c>
      <c r="F32" s="5">
        <f>F30/F14</f>
        <v>9.0624402371390328E-2</v>
      </c>
    </row>
    <row r="34" spans="1:6" x14ac:dyDescent="0.2">
      <c r="A34" t="s">
        <v>28</v>
      </c>
      <c r="B34" s="3">
        <f>B32/$I$5*$I$4</f>
        <v>1.7333890011415401E-3</v>
      </c>
      <c r="C34" s="3">
        <f>C32/$I$5*$I$4</f>
        <v>1.4375663939989076E-3</v>
      </c>
      <c r="D34" s="3">
        <f>D32/$I$5*$I$4</f>
        <v>1.6880434332592828E-3</v>
      </c>
      <c r="E34" s="3">
        <f>E32/$I$5*$I$4</f>
        <v>1.1422734225698102E-3</v>
      </c>
      <c r="F34" s="3">
        <f>F32/$I$5*$I$4</f>
        <v>8.1273327885685314E-4</v>
      </c>
    </row>
    <row r="36" spans="1:6" x14ac:dyDescent="0.2">
      <c r="A36" t="s">
        <v>32</v>
      </c>
      <c r="D36" s="13">
        <f>D34/D24*D10</f>
        <v>1.6885480800255788E-3</v>
      </c>
      <c r="E36" s="13">
        <f>E34*B6</f>
        <v>1.0805906577510405E-3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4C580-98D1-410A-B88F-85996BBB43C2}">
  <dimension ref="A1:G26"/>
  <sheetViews>
    <sheetView workbookViewId="0">
      <selection activeCell="A3" sqref="A3"/>
    </sheetView>
  </sheetViews>
  <sheetFormatPr baseColWidth="10" defaultColWidth="11" defaultRowHeight="15" x14ac:dyDescent="0.25"/>
  <cols>
    <col min="1" max="16384" width="11" style="26"/>
  </cols>
  <sheetData>
    <row r="1" spans="1:7" x14ac:dyDescent="0.25">
      <c r="A1" s="24" t="s">
        <v>42</v>
      </c>
      <c r="B1" s="25"/>
      <c r="C1" s="25"/>
      <c r="D1" s="25"/>
      <c r="E1" s="25"/>
      <c r="F1" s="25"/>
      <c r="G1" s="25"/>
    </row>
    <row r="2" spans="1:7" x14ac:dyDescent="0.25">
      <c r="A2" s="24" t="s">
        <v>47</v>
      </c>
      <c r="B2" s="25"/>
      <c r="C2" s="25"/>
      <c r="D2" s="25"/>
      <c r="E2" s="25"/>
      <c r="F2" s="25"/>
      <c r="G2" s="25"/>
    </row>
    <row r="3" spans="1:7" x14ac:dyDescent="0.25">
      <c r="A3" s="25"/>
      <c r="B3" s="25"/>
      <c r="C3" s="25"/>
      <c r="D3" s="25"/>
      <c r="E3" s="25"/>
      <c r="F3" s="25"/>
      <c r="G3" s="25"/>
    </row>
    <row r="4" spans="1:7" x14ac:dyDescent="0.25">
      <c r="A4" s="25"/>
      <c r="B4" s="25"/>
      <c r="C4" s="25"/>
      <c r="D4" s="25"/>
      <c r="E4" s="25"/>
      <c r="F4" s="25"/>
      <c r="G4" s="25"/>
    </row>
    <row r="5" spans="1:7" x14ac:dyDescent="0.25">
      <c r="A5" s="25"/>
      <c r="B5" s="25"/>
      <c r="C5" s="25"/>
      <c r="D5" s="25"/>
      <c r="E5" s="25"/>
      <c r="F5" s="25"/>
      <c r="G5" s="25"/>
    </row>
    <row r="6" spans="1:7" x14ac:dyDescent="0.25">
      <c r="A6" s="25"/>
      <c r="B6" s="25"/>
      <c r="C6" s="25"/>
      <c r="D6" s="25"/>
      <c r="E6" s="25"/>
      <c r="F6" s="25"/>
      <c r="G6" s="25"/>
    </row>
    <row r="7" spans="1:7" x14ac:dyDescent="0.25">
      <c r="A7" s="25"/>
      <c r="B7" s="25"/>
      <c r="C7" s="25"/>
      <c r="D7" s="25"/>
      <c r="E7" s="25"/>
      <c r="F7" s="25"/>
      <c r="G7" s="25"/>
    </row>
    <row r="8" spans="1:7" x14ac:dyDescent="0.25">
      <c r="A8" s="25"/>
      <c r="B8" s="25"/>
      <c r="C8" s="25"/>
      <c r="D8" s="25"/>
      <c r="E8" s="25"/>
      <c r="F8" s="25"/>
      <c r="G8" s="25"/>
    </row>
    <row r="9" spans="1:7" x14ac:dyDescent="0.25">
      <c r="A9" s="27" t="s">
        <v>44</v>
      </c>
      <c r="B9" s="25"/>
      <c r="C9" s="25"/>
      <c r="D9" s="25"/>
      <c r="E9" s="25"/>
      <c r="F9" s="25"/>
      <c r="G9" s="25"/>
    </row>
    <row r="10" spans="1:7" x14ac:dyDescent="0.25">
      <c r="A10" s="28" t="s">
        <v>45</v>
      </c>
      <c r="B10" s="25"/>
      <c r="C10" s="25"/>
      <c r="D10" s="25"/>
      <c r="E10" s="25"/>
      <c r="F10" s="25"/>
      <c r="G10" s="25"/>
    </row>
    <row r="11" spans="1:7" x14ac:dyDescent="0.25">
      <c r="A11" s="28" t="s">
        <v>46</v>
      </c>
      <c r="B11" s="25"/>
      <c r="C11" s="25"/>
      <c r="D11" s="25"/>
      <c r="E11" s="25"/>
      <c r="F11" s="25"/>
      <c r="G11" s="25"/>
    </row>
    <row r="12" spans="1:7" x14ac:dyDescent="0.25">
      <c r="A12" s="27"/>
      <c r="B12" s="25"/>
      <c r="C12" s="25"/>
      <c r="D12" s="25"/>
      <c r="E12" s="25"/>
      <c r="F12" s="25"/>
      <c r="G12" s="25"/>
    </row>
    <row r="13" spans="1:7" x14ac:dyDescent="0.25">
      <c r="A13" s="27" t="s">
        <v>33</v>
      </c>
      <c r="B13" s="25"/>
      <c r="C13" s="25"/>
      <c r="D13" s="25"/>
      <c r="E13" s="25"/>
      <c r="F13" s="25"/>
      <c r="G13" s="25"/>
    </row>
    <row r="14" spans="1:7" x14ac:dyDescent="0.25">
      <c r="A14" s="27" t="s">
        <v>34</v>
      </c>
      <c r="B14" s="25"/>
      <c r="C14" s="25"/>
      <c r="D14" s="25"/>
      <c r="E14" s="25"/>
      <c r="F14" s="25"/>
      <c r="G14" s="25"/>
    </row>
    <row r="15" spans="1:7" x14ac:dyDescent="0.25">
      <c r="A15" s="27" t="s">
        <v>35</v>
      </c>
      <c r="B15" s="25"/>
      <c r="C15" s="25"/>
      <c r="D15" s="25"/>
      <c r="E15" s="25"/>
      <c r="F15" s="25"/>
      <c r="G15" s="25"/>
    </row>
    <row r="16" spans="1:7" x14ac:dyDescent="0.25">
      <c r="A16" s="27"/>
      <c r="B16" s="25"/>
      <c r="C16" s="25"/>
      <c r="D16" s="25"/>
      <c r="E16" s="25"/>
      <c r="F16" s="25"/>
      <c r="G16" s="25"/>
    </row>
    <row r="17" spans="1:7" x14ac:dyDescent="0.25">
      <c r="A17" s="27" t="s">
        <v>36</v>
      </c>
      <c r="B17" s="25"/>
      <c r="C17" s="25"/>
      <c r="D17" s="25"/>
      <c r="E17" s="25"/>
      <c r="F17" s="25"/>
      <c r="G17" s="25"/>
    </row>
    <row r="18" spans="1:7" x14ac:dyDescent="0.25">
      <c r="A18" s="27" t="s">
        <v>37</v>
      </c>
      <c r="B18" s="25"/>
      <c r="C18" s="25"/>
      <c r="D18" s="25"/>
      <c r="E18" s="25"/>
      <c r="F18" s="25"/>
      <c r="G18" s="25"/>
    </row>
    <row r="19" spans="1:7" x14ac:dyDescent="0.25">
      <c r="A19" s="27" t="s">
        <v>38</v>
      </c>
      <c r="B19" s="25"/>
      <c r="C19" s="25"/>
      <c r="D19" s="25"/>
      <c r="E19" s="25"/>
      <c r="F19" s="25"/>
      <c r="G19" s="25"/>
    </row>
    <row r="20" spans="1:7" x14ac:dyDescent="0.25">
      <c r="A20" s="27" t="s">
        <v>39</v>
      </c>
      <c r="B20" s="25"/>
      <c r="C20" s="25"/>
      <c r="D20" s="25"/>
      <c r="E20" s="25"/>
      <c r="F20" s="25"/>
      <c r="G20" s="25"/>
    </row>
    <row r="21" spans="1:7" x14ac:dyDescent="0.25">
      <c r="A21" s="25"/>
      <c r="B21" s="25"/>
      <c r="C21" s="25"/>
      <c r="D21" s="25"/>
      <c r="E21" s="25"/>
      <c r="F21" s="25"/>
      <c r="G21" s="25"/>
    </row>
    <row r="22" spans="1:7" x14ac:dyDescent="0.25">
      <c r="A22" s="29" t="s">
        <v>40</v>
      </c>
      <c r="B22" s="25"/>
      <c r="C22" s="25"/>
      <c r="D22" s="25"/>
      <c r="E22" s="25"/>
      <c r="F22" s="25"/>
      <c r="G22" s="25"/>
    </row>
    <row r="23" spans="1:7" x14ac:dyDescent="0.25">
      <c r="A23" s="25"/>
      <c r="B23" s="25"/>
      <c r="C23" s="25"/>
      <c r="D23" s="25"/>
      <c r="E23" s="25"/>
      <c r="F23" s="25"/>
      <c r="G23" s="25"/>
    </row>
    <row r="24" spans="1:7" x14ac:dyDescent="0.25">
      <c r="A24" s="25" t="s">
        <v>41</v>
      </c>
      <c r="B24" s="25"/>
      <c r="C24" s="25"/>
      <c r="D24" s="25"/>
      <c r="E24" s="25"/>
      <c r="F24" s="25"/>
      <c r="G24" s="25"/>
    </row>
    <row r="25" spans="1:7" x14ac:dyDescent="0.25">
      <c r="A25" s="29" t="s">
        <v>43</v>
      </c>
      <c r="B25" s="25"/>
      <c r="C25" s="25"/>
      <c r="D25" s="25"/>
      <c r="E25" s="25"/>
      <c r="F25" s="25"/>
      <c r="G25" s="25"/>
    </row>
    <row r="26" spans="1:7" x14ac:dyDescent="0.25">
      <c r="A26" s="25"/>
      <c r="B26" s="25"/>
      <c r="C26" s="25"/>
      <c r="D26" s="25"/>
      <c r="E26" s="25"/>
      <c r="F26" s="25"/>
      <c r="G26" s="25"/>
    </row>
  </sheetData>
  <hyperlinks>
    <hyperlink ref="A22" r:id="rId1" xr:uid="{C943177B-78A3-4CBF-9581-CEB85F7D8408}"/>
    <hyperlink ref="A25" r:id="rId2" xr:uid="{F5888106-5E60-4BA1-BA66-AD436F694C71}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Oil Concentration</vt:lpstr>
      <vt:lpstr>(c)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Scholz, Dieter</cp:lastModifiedBy>
  <dcterms:created xsi:type="dcterms:W3CDTF">2021-02-09T18:52:49Z</dcterms:created>
  <dcterms:modified xsi:type="dcterms:W3CDTF">2024-05-06T15:43:14Z</dcterms:modified>
</cp:coreProperties>
</file>