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HAW\Bachelorthesis\Shared Folder\Harvard_Dataverse\"/>
    </mc:Choice>
  </mc:AlternateContent>
  <xr:revisionPtr revIDLastSave="0" documentId="13_ncr:1_{DC691625-B7D3-4764-9E8A-92C50C0F8249}" xr6:coauthVersionLast="47" xr6:coauthVersionMax="47" xr10:uidLastSave="{00000000-0000-0000-0000-000000000000}"/>
  <bookViews>
    <workbookView xWindow="-120" yWindow="-120" windowWidth="29040" windowHeight="15840" xr2:uid="{9E3AE4E0-E224-412D-83B9-E8E41AB947E9}"/>
  </bookViews>
  <sheets>
    <sheet name="Tabelle1" sheetId="1" r:id="rId1"/>
    <sheet name="(c)" sheetId="2" r:id="rId2"/>
  </sheets>
  <calcPr calcId="191029" iterate="1" iterateCount="10000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9" i="1" l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18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7" i="1"/>
  <c r="B7" i="1"/>
  <c r="B100" i="1" s="1"/>
  <c r="C201" i="1"/>
  <c r="B201" i="1" s="1"/>
  <c r="C202" i="1"/>
  <c r="B202" i="1" s="1"/>
  <c r="C203" i="1"/>
  <c r="C204" i="1"/>
  <c r="B204" i="1" s="1"/>
  <c r="C205" i="1"/>
  <c r="B205" i="1" s="1"/>
  <c r="C206" i="1"/>
  <c r="B206" i="1" s="1"/>
  <c r="C207" i="1"/>
  <c r="C208" i="1"/>
  <c r="B208" i="1" s="1"/>
  <c r="C209" i="1"/>
  <c r="C210" i="1"/>
  <c r="B210" i="1" s="1"/>
  <c r="C211" i="1"/>
  <c r="B211" i="1" s="1"/>
  <c r="C212" i="1"/>
  <c r="B212" i="1" s="1"/>
  <c r="C213" i="1"/>
  <c r="B213" i="1" s="1"/>
  <c r="C214" i="1"/>
  <c r="B214" i="1" s="1"/>
  <c r="C215" i="1"/>
  <c r="B215" i="1" s="1"/>
  <c r="C200" i="1"/>
  <c r="B200" i="1" s="1"/>
  <c r="C183" i="1"/>
  <c r="B183" i="1" s="1"/>
  <c r="C184" i="1"/>
  <c r="B184" i="1" s="1"/>
  <c r="C185" i="1"/>
  <c r="B185" i="1" s="1"/>
  <c r="C186" i="1"/>
  <c r="B186" i="1" s="1"/>
  <c r="C187" i="1"/>
  <c r="C188" i="1"/>
  <c r="C189" i="1"/>
  <c r="C190" i="1"/>
  <c r="B190" i="1" s="1"/>
  <c r="C191" i="1"/>
  <c r="B191" i="1" s="1"/>
  <c r="C192" i="1"/>
  <c r="B192" i="1" s="1"/>
  <c r="C193" i="1"/>
  <c r="B193" i="1" s="1"/>
  <c r="C194" i="1"/>
  <c r="B194" i="1" s="1"/>
  <c r="C195" i="1"/>
  <c r="B195" i="1" s="1"/>
  <c r="C196" i="1"/>
  <c r="B196" i="1" s="1"/>
  <c r="C197" i="1"/>
  <c r="B197" i="1" s="1"/>
  <c r="C182" i="1"/>
  <c r="B182" i="1" s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64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46" i="1"/>
  <c r="C83" i="1"/>
  <c r="B83" i="1" s="1"/>
  <c r="C84" i="1"/>
  <c r="B84" i="1" s="1"/>
  <c r="C85" i="1"/>
  <c r="B85" i="1" s="1"/>
  <c r="C86" i="1"/>
  <c r="B86" i="1" s="1"/>
  <c r="C87" i="1"/>
  <c r="B87" i="1" s="1"/>
  <c r="C88" i="1"/>
  <c r="B88" i="1" s="1"/>
  <c r="C89" i="1"/>
  <c r="B89" i="1" s="1"/>
  <c r="C90" i="1"/>
  <c r="B90" i="1" s="1"/>
  <c r="C91" i="1"/>
  <c r="B91" i="1" s="1"/>
  <c r="C92" i="1"/>
  <c r="B92" i="1" s="1"/>
  <c r="C93" i="1"/>
  <c r="B93" i="1" s="1"/>
  <c r="C94" i="1"/>
  <c r="B94" i="1" s="1"/>
  <c r="C95" i="1"/>
  <c r="B95" i="1" s="1"/>
  <c r="C96" i="1"/>
  <c r="B96" i="1" s="1"/>
  <c r="C97" i="1"/>
  <c r="B97" i="1" s="1"/>
  <c r="C82" i="1"/>
  <c r="B82" i="1" s="1"/>
  <c r="C65" i="1"/>
  <c r="C66" i="1"/>
  <c r="B66" i="1" s="1"/>
  <c r="C67" i="1"/>
  <c r="B67" i="1" s="1"/>
  <c r="C68" i="1"/>
  <c r="B68" i="1" s="1"/>
  <c r="C69" i="1"/>
  <c r="B69" i="1" s="1"/>
  <c r="C70" i="1"/>
  <c r="B70" i="1" s="1"/>
  <c r="C71" i="1"/>
  <c r="B71" i="1" s="1"/>
  <c r="C72" i="1"/>
  <c r="B72" i="1" s="1"/>
  <c r="C73" i="1"/>
  <c r="B73" i="1" s="1"/>
  <c r="C74" i="1"/>
  <c r="B74" i="1" s="1"/>
  <c r="C75" i="1"/>
  <c r="B75" i="1" s="1"/>
  <c r="C76" i="1"/>
  <c r="B76" i="1" s="1"/>
  <c r="C77" i="1"/>
  <c r="B77" i="1" s="1"/>
  <c r="C78" i="1"/>
  <c r="B78" i="1" s="1"/>
  <c r="C79" i="1"/>
  <c r="B79" i="1" s="1"/>
  <c r="C64" i="1"/>
  <c r="B64" i="1" s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46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28" i="1"/>
  <c r="C4" i="1"/>
  <c r="C16" i="1" s="1"/>
  <c r="B4" i="1"/>
  <c r="B15" i="1" s="1"/>
  <c r="B209" i="1"/>
  <c r="B207" i="1"/>
  <c r="B203" i="1"/>
  <c r="B189" i="1"/>
  <c r="B188" i="1"/>
  <c r="B187" i="1"/>
  <c r="B65" i="1"/>
  <c r="B105" i="1" l="1"/>
  <c r="B106" i="1"/>
  <c r="B107" i="1"/>
  <c r="B104" i="1"/>
  <c r="B108" i="1"/>
  <c r="B109" i="1"/>
  <c r="B110" i="1"/>
  <c r="B111" i="1"/>
  <c r="B112" i="1"/>
  <c r="B113" i="1"/>
  <c r="B114" i="1"/>
  <c r="B115" i="1"/>
  <c r="B101" i="1"/>
  <c r="B102" i="1"/>
  <c r="B103" i="1"/>
  <c r="C20" i="1"/>
  <c r="C19" i="1"/>
  <c r="C14" i="1"/>
  <c r="C17" i="1"/>
  <c r="C15" i="1"/>
  <c r="C18" i="1"/>
  <c r="B22" i="1"/>
  <c r="B14" i="1"/>
  <c r="C23" i="1"/>
  <c r="B21" i="1"/>
  <c r="B54" i="1" s="1"/>
  <c r="C22" i="1"/>
  <c r="B20" i="1"/>
  <c r="B23" i="1"/>
  <c r="B19" i="1"/>
  <c r="B18" i="1"/>
  <c r="B17" i="1"/>
  <c r="B16" i="1"/>
  <c r="B13" i="1"/>
  <c r="B39" i="1" s="1"/>
  <c r="C13" i="1"/>
  <c r="B159" i="1" s="1"/>
  <c r="C21" i="1"/>
  <c r="B167" i="1" s="1"/>
  <c r="B60" i="1" l="1"/>
  <c r="B48" i="1"/>
  <c r="B47" i="1"/>
  <c r="B55" i="1"/>
  <c r="B52" i="1"/>
  <c r="B56" i="1"/>
  <c r="B49" i="1"/>
  <c r="B58" i="1"/>
  <c r="B30" i="1"/>
  <c r="B41" i="1"/>
  <c r="B177" i="1"/>
  <c r="B166" i="1"/>
  <c r="B157" i="1"/>
  <c r="B174" i="1"/>
  <c r="B155" i="1"/>
  <c r="B161" i="1"/>
  <c r="B146" i="1"/>
  <c r="B28" i="1"/>
  <c r="B36" i="1"/>
  <c r="B147" i="1"/>
  <c r="B169" i="1"/>
  <c r="B42" i="1"/>
  <c r="B51" i="1"/>
  <c r="B53" i="1"/>
  <c r="B165" i="1"/>
  <c r="B158" i="1"/>
  <c r="B175" i="1"/>
  <c r="B57" i="1"/>
  <c r="B149" i="1"/>
  <c r="B31" i="1"/>
  <c r="B35" i="1"/>
  <c r="B156" i="1"/>
  <c r="B160" i="1"/>
  <c r="B40" i="1"/>
  <c r="B148" i="1"/>
  <c r="B153" i="1"/>
  <c r="B37" i="1"/>
  <c r="B168" i="1"/>
  <c r="B178" i="1"/>
  <c r="B172" i="1"/>
  <c r="B50" i="1"/>
  <c r="B43" i="1"/>
  <c r="B46" i="1"/>
  <c r="B33" i="1"/>
  <c r="B170" i="1"/>
  <c r="B164" i="1"/>
  <c r="B179" i="1"/>
  <c r="B176" i="1"/>
  <c r="B34" i="1"/>
  <c r="B171" i="1"/>
  <c r="B152" i="1"/>
  <c r="B151" i="1"/>
  <c r="B59" i="1"/>
  <c r="B61" i="1"/>
  <c r="B154" i="1"/>
  <c r="B173" i="1"/>
  <c r="B32" i="1"/>
  <c r="B38" i="1"/>
  <c r="B29" i="1"/>
  <c r="B150" i="1"/>
</calcChain>
</file>

<file path=xl/sharedStrings.xml><?xml version="1.0" encoding="utf-8"?>
<sst xmlns="http://schemas.openxmlformats.org/spreadsheetml/2006/main" count="103" uniqueCount="47">
  <si>
    <t>Technology</t>
  </si>
  <si>
    <t>Energydensity [Wh/kg]</t>
  </si>
  <si>
    <t>Comment</t>
  </si>
  <si>
    <t>Estimated at 50% efficiency</t>
  </si>
  <si>
    <r>
      <t>Energydensity [kWh/m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</si>
  <si>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CATL Qilin Battery</t>
  </si>
  <si>
    <t>Efficiency [%]</t>
  </si>
  <si>
    <t>New CATL</t>
  </si>
  <si>
    <t>System weight [kg]</t>
  </si>
  <si>
    <t>Time [h]</t>
  </si>
  <si>
    <t>CATL Qilin Battery (250 Wh/kg)</t>
  </si>
  <si>
    <t>CATL Qilin Battery (500 Wh/kg)</t>
  </si>
  <si>
    <r>
      <t>announced</t>
    </r>
    <r>
      <rPr>
        <sz val="11"/>
        <color rgb="FFFF0000"/>
        <rFont val="Calibri"/>
        <family val="2"/>
        <scheme val="minor"/>
      </rPr>
      <t xml:space="preserve"> (heuristic guess)</t>
    </r>
  </si>
  <si>
    <t>Energy needed [Wh]</t>
  </si>
  <si>
    <t>Energy needed [kWh]</t>
  </si>
  <si>
    <t>System volume [l]</t>
  </si>
  <si>
    <t>CATL Qilin Battery (450 Wh/l)</t>
  </si>
  <si>
    <t>CATL Qilin Battery (900 Wh/l)</t>
  </si>
  <si>
    <t>A12 tanks</t>
  </si>
  <si>
    <t>3x Aerostak A-2000 + 1x Aerostak A-1200 + A12 tanks (50% efficiency)</t>
  </si>
  <si>
    <t>3x Aerostak A-2000 + 1x Aerostak A-1200 + A12 tanks (90% efficiency)</t>
  </si>
  <si>
    <t>System energy / System weight (Power output 7,2 kW)</t>
  </si>
  <si>
    <t>System energy / System weight</t>
  </si>
  <si>
    <t>System energy / System volume (Power output 7,2 kW)</t>
  </si>
  <si>
    <t>System energy / System volume</t>
  </si>
  <si>
    <t>Petrol</t>
  </si>
  <si>
    <t>Estimated at 30% efficiency</t>
  </si>
  <si>
    <t>3x Aerostak A-2000 + 1x Aerostak A-1200 + A12 tanks (50% efficiency =&gt; 1454,5 Wh/kg)</t>
  </si>
  <si>
    <t>3x Aerostak A-2000 + 1x Aerostak A-1200 + A12 tanks (90% efficiency =&gt; 2618,2 Wh/kg)</t>
  </si>
  <si>
    <t>3x Aerostak A-2000 + 1x Aerostak A-1200 + A12 tanks (50% efficiency =&gt; 234,9 Wh/l)</t>
  </si>
  <si>
    <t>Petrol (30% efficiency =&gt; 3600 Wh/kg)</t>
  </si>
  <si>
    <t>Petrol (30% efficiency =&gt; 2670 Wh/l)</t>
  </si>
  <si>
    <t>3x Aerostak A-2000 + 1x Aerostak A-1200 + A12 tanks (90% efficiency =&gt; 422,8 Wh/l)</t>
  </si>
  <si>
    <t>Copyright © 2023</t>
  </si>
  <si>
    <t>Christian Rösing</t>
  </si>
  <si>
    <t>The spreadsheet for the Bachelor Thesis</t>
  </si>
  <si>
    <t>"Design of a Hydrogen Fuel Cell Powered Long-Endurance Drone for Wildfire Detection"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</si>
  <si>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</si>
  <si>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</si>
  <si>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</si>
  <si>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</si>
  <si>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</si>
  <si>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</si>
  <si>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</si>
  <si>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</si>
  <si>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</si>
  <si>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https://doi.org/10.7910/DVN/JKKX2M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</si>
</sst>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164" fontId="0" fillId="0" borderId="0" xfId="0" applyNumberFormat="1"/>
    <xf numFmtId="0" fontId="0" fillId="0" borderId="0" xfId="0" applyAlignment="1">
      <alignment vertical="top" wrapText="1"/>
    </xf>
    <xf numFmtId="0" fontId="1" fillId="0" borderId="0" xfId="0" applyFont="1"/>
    <xf numFmtId="0" fontId="5" fillId="2" borderId="0" xfId="2" applyFont="1" applyFill="1"/>
    <xf numFmtId="0" fontId="3" fillId="2" borderId="0" xfId="2" applyFill="1"/>
    <xf numFmtId="0" fontId="6" fillId="2" borderId="0" xfId="2" applyFont="1" applyFill="1"/>
    <xf numFmtId="0" fontId="7" fillId="2" borderId="0" xfId="2" applyFont="1" applyFill="1"/>
    <xf numFmtId="0" fontId="9" fillId="2" borderId="0" xfId="3" applyFont="1" applyFill="1" applyAlignment="1" applyProtection="1"/>
    <xf numFmtId="0" fontId="4" fillId="2" borderId="0" xfId="1" applyFill="1"/>
  </cellXfs>
  <cellStyles count="4">
    <cellStyle name="Hyperlink 2" xfId="3" xr:uid="{D0DE6B6A-1A97-43C0-AC61-A7E0D6F14358}"/>
    <cellStyle name="Link" xfId="1" builtinId="8"/>
    <cellStyle name="Standard" xfId="0" builtinId="0"/>
    <cellStyle name="Standard 2" xfId="2" xr:uid="{782EDC9D-9FB3-4D4D-B334-C0B3826116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u="none" strike="noStrike" baseline="0">
                <a:effectLst/>
              </a:rPr>
              <a:t>System energy / System weight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Tabelle1!$A$119</c:f>
              <c:strCache>
                <c:ptCount val="1"/>
                <c:pt idx="0">
                  <c:v>3x Aerostak A-2000 + 1x Aerostak A-1200 + A12 tanks (50% efficiency =&gt; 1454,5 Wh/kg)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Tabelle1!$B$120:$B$121</c:f>
              <c:numCache>
                <c:formatCode>General</c:formatCode>
                <c:ptCount val="2"/>
                <c:pt idx="0">
                  <c:v>30.9</c:v>
                </c:pt>
                <c:pt idx="1">
                  <c:v>129.89999999999998</c:v>
                </c:pt>
              </c:numCache>
            </c:numRef>
          </c:xVal>
          <c:yVal>
            <c:numRef>
              <c:f>Tabelle1!$C$120:$C$121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1E-4684-9762-1082BAAC2EDF}"/>
            </c:ext>
          </c:extLst>
        </c:ser>
        <c:ser>
          <c:idx val="1"/>
          <c:order val="1"/>
          <c:tx>
            <c:strRef>
              <c:f>Tabelle1!$A$123</c:f>
              <c:strCache>
                <c:ptCount val="1"/>
                <c:pt idx="0">
                  <c:v>3x Aerostak A-2000 + 1x Aerostak A-1200 + A12 tanks (90% efficiency =&gt; 2618,2 Wh/kg)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Tabelle1!$B$124:$B$125</c:f>
              <c:numCache>
                <c:formatCode>General</c:formatCode>
                <c:ptCount val="2"/>
                <c:pt idx="0">
                  <c:v>22.099999999999998</c:v>
                </c:pt>
                <c:pt idx="1">
                  <c:v>77.09999999999998</c:v>
                </c:pt>
              </c:numCache>
            </c:numRef>
          </c:xVal>
          <c:yVal>
            <c:numRef>
              <c:f>Tabelle1!$C$124:$C$125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1E-4684-9762-1082BAAC2EDF}"/>
            </c:ext>
          </c:extLst>
        </c:ser>
        <c:ser>
          <c:idx val="2"/>
          <c:order val="2"/>
          <c:tx>
            <c:strRef>
              <c:f>Tabelle1!$A$127</c:f>
              <c:strCache>
                <c:ptCount val="1"/>
                <c:pt idx="0">
                  <c:v>CATL Qilin Battery (250 Wh/kg)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Tabelle1!$B$128:$B$129</c:f>
              <c:numCache>
                <c:formatCode>General</c:formatCode>
                <c:ptCount val="2"/>
                <c:pt idx="0">
                  <c:v>112</c:v>
                </c:pt>
                <c:pt idx="1">
                  <c:v>672</c:v>
                </c:pt>
              </c:numCache>
            </c:numRef>
          </c:xVal>
          <c:yVal>
            <c:numRef>
              <c:f>Tabelle1!$C$128:$C$129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1E-4684-9762-1082BAAC2EDF}"/>
            </c:ext>
          </c:extLst>
        </c:ser>
        <c:ser>
          <c:idx val="3"/>
          <c:order val="3"/>
          <c:tx>
            <c:strRef>
              <c:f>Tabelle1!$A$131</c:f>
              <c:strCache>
                <c:ptCount val="1"/>
                <c:pt idx="0">
                  <c:v>CATL Qilin Battery (500 Wh/kg)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Tabelle1!$B$132:$B$133</c:f>
              <c:numCache>
                <c:formatCode>General</c:formatCode>
                <c:ptCount val="2"/>
                <c:pt idx="0">
                  <c:v>56</c:v>
                </c:pt>
                <c:pt idx="1">
                  <c:v>336</c:v>
                </c:pt>
              </c:numCache>
            </c:numRef>
          </c:xVal>
          <c:yVal>
            <c:numRef>
              <c:f>Tabelle1!$C$132:$C$133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31E-4684-9762-1082BAAC2EDF}"/>
            </c:ext>
          </c:extLst>
        </c:ser>
        <c:ser>
          <c:idx val="4"/>
          <c:order val="4"/>
          <c:tx>
            <c:strRef>
              <c:f>Tabelle1!$A$135</c:f>
              <c:strCache>
                <c:ptCount val="1"/>
                <c:pt idx="0">
                  <c:v>Petrol (30% efficiency =&gt; 3600 Wh/kg)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Tabelle1!$B$136:$B$137</c:f>
              <c:numCache>
                <c:formatCode>General</c:formatCode>
                <c:ptCount val="2"/>
                <c:pt idx="0">
                  <c:v>8</c:v>
                </c:pt>
                <c:pt idx="1">
                  <c:v>48</c:v>
                </c:pt>
              </c:numCache>
            </c:numRef>
          </c:xVal>
          <c:yVal>
            <c:numRef>
              <c:f>Tabelle1!$C$136:$C$137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0A-4BD6-8189-EC117B8E0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58975"/>
        <c:axId val="145450335"/>
      </c:scatterChart>
      <c:valAx>
        <c:axId val="145458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baseline="0">
                    <a:effectLst/>
                  </a:rPr>
                  <a:t>System weight [kg]</a:t>
                </a:r>
                <a:r>
                  <a:rPr lang="de-DE" sz="1000" b="0" i="0" u="none" strike="noStrike" baseline="0"/>
                  <a:t> --&gt;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8396893556382842"/>
              <c:y val="0.937808905542681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450335"/>
        <c:crosses val="autoZero"/>
        <c:crossBetween val="midCat"/>
      </c:valAx>
      <c:valAx>
        <c:axId val="14545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baseline="0">
                    <a:effectLst/>
                  </a:rPr>
                  <a:t>System energy [kWh]</a:t>
                </a:r>
                <a:r>
                  <a:rPr lang="de-DE" sz="1000" b="0" i="0" u="none" strike="noStrike" baseline="0"/>
                  <a:t> --&gt;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9.673518742442563E-3"/>
              <c:y val="8.425011311147730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458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u="none" strike="noStrike" baseline="0">
                <a:effectLst/>
              </a:rPr>
              <a:t>System energy / System volume</a:t>
            </a:r>
            <a:r>
              <a:rPr lang="de-DE" sz="1400" b="0" i="0" u="none" strike="noStrike" baseline="0"/>
              <a:t> 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Tabelle1!$A$237</c:f>
              <c:strCache>
                <c:ptCount val="1"/>
                <c:pt idx="0">
                  <c:v>3x Aerostak A-2000 + 1x Aerostak A-1200 + A12 tanks (50% efficiency =&gt; 234,9 Wh/l)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Tabelle1!$B$238:$B$239</c:f>
              <c:numCache>
                <c:formatCode>General</c:formatCode>
                <c:ptCount val="2"/>
                <c:pt idx="0">
                  <c:v>152.39313800000002</c:v>
                </c:pt>
                <c:pt idx="1">
                  <c:v>765.51249800000005</c:v>
                </c:pt>
              </c:numCache>
            </c:numRef>
          </c:xVal>
          <c:yVal>
            <c:numRef>
              <c:f>Tabelle1!$C$238:$C$239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32-482F-8BCE-6D6C816DCF78}"/>
            </c:ext>
          </c:extLst>
        </c:ser>
        <c:ser>
          <c:idx val="1"/>
          <c:order val="1"/>
          <c:tx>
            <c:strRef>
              <c:f>Tabelle1!$A$241</c:f>
              <c:strCache>
                <c:ptCount val="1"/>
                <c:pt idx="0">
                  <c:v>3x Aerostak A-2000 + 1x Aerostak A-1200 + A12 tanks (90% efficiency =&gt; 422,8 Wh/l)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Tabelle1!$B$242:$B$243</c:f>
              <c:numCache>
                <c:formatCode>General</c:formatCode>
                <c:ptCount val="2"/>
                <c:pt idx="0">
                  <c:v>97.89363933333334</c:v>
                </c:pt>
                <c:pt idx="1">
                  <c:v>438.51550600000007</c:v>
                </c:pt>
              </c:numCache>
            </c:numRef>
          </c:xVal>
          <c:yVal>
            <c:numRef>
              <c:f>Tabelle1!$C$242:$C$243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32-482F-8BCE-6D6C816DCF78}"/>
            </c:ext>
          </c:extLst>
        </c:ser>
        <c:ser>
          <c:idx val="2"/>
          <c:order val="2"/>
          <c:tx>
            <c:strRef>
              <c:f>Tabelle1!$A$245</c:f>
              <c:strCache>
                <c:ptCount val="1"/>
                <c:pt idx="0">
                  <c:v>CATL Qilin Battery (450 Wh/l)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Tabelle1!$B$246:$B$247</c:f>
              <c:numCache>
                <c:formatCode>General</c:formatCode>
                <c:ptCount val="2"/>
                <c:pt idx="0">
                  <c:v>62.222222222222221</c:v>
                </c:pt>
                <c:pt idx="1">
                  <c:v>373.33333333333337</c:v>
                </c:pt>
              </c:numCache>
            </c:numRef>
          </c:xVal>
          <c:yVal>
            <c:numRef>
              <c:f>Tabelle1!$C$246:$C$247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D32-482F-8BCE-6D6C816DCF78}"/>
            </c:ext>
          </c:extLst>
        </c:ser>
        <c:ser>
          <c:idx val="3"/>
          <c:order val="3"/>
          <c:tx>
            <c:strRef>
              <c:f>Tabelle1!$A$249</c:f>
              <c:strCache>
                <c:ptCount val="1"/>
                <c:pt idx="0">
                  <c:v>CATL Qilin Battery (900 Wh/l)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Tabelle1!$B$250:$B$251</c:f>
              <c:numCache>
                <c:formatCode>General</c:formatCode>
                <c:ptCount val="2"/>
                <c:pt idx="0">
                  <c:v>31.111111111111111</c:v>
                </c:pt>
                <c:pt idx="1">
                  <c:v>186.66666666666669</c:v>
                </c:pt>
              </c:numCache>
            </c:numRef>
          </c:xVal>
          <c:yVal>
            <c:numRef>
              <c:f>Tabelle1!$C$250:$C$251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D32-482F-8BCE-6D6C816DCF78}"/>
            </c:ext>
          </c:extLst>
        </c:ser>
        <c:ser>
          <c:idx val="4"/>
          <c:order val="4"/>
          <c:tx>
            <c:strRef>
              <c:f>Tabelle1!$A$253</c:f>
              <c:strCache>
                <c:ptCount val="1"/>
                <c:pt idx="0">
                  <c:v>Petrol (30% efficiency =&gt; 2670 Wh/l)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Tabelle1!$B$254:$B$255</c:f>
              <c:numCache>
                <c:formatCode>General</c:formatCode>
                <c:ptCount val="2"/>
                <c:pt idx="0">
                  <c:v>10.786516853932584</c:v>
                </c:pt>
                <c:pt idx="1">
                  <c:v>64.719101123595507</c:v>
                </c:pt>
              </c:numCache>
            </c:numRef>
          </c:xVal>
          <c:yVal>
            <c:numRef>
              <c:f>Tabelle1!$C$254:$C$255</c:f>
              <c:numCache>
                <c:formatCode>General</c:formatCode>
                <c:ptCount val="2"/>
                <c:pt idx="0">
                  <c:v>28.8</c:v>
                </c:pt>
                <c:pt idx="1">
                  <c:v>172.8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CB-4106-AD5B-F70F1FC4F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7770223"/>
        <c:axId val="1681720447"/>
      </c:scatterChart>
      <c:valAx>
        <c:axId val="157777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System volume [l] </a:t>
                </a:r>
                <a:r>
                  <a:rPr lang="de-D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--&gt;</a:t>
                </a:r>
              </a:p>
            </c:rich>
          </c:tx>
          <c:layout>
            <c:manualLayout>
              <c:xMode val="edge"/>
              <c:yMode val="edge"/>
              <c:x val="0.48460779058000314"/>
              <c:y val="0.93793375318981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1720447"/>
        <c:crosses val="autoZero"/>
        <c:crossBetween val="midCat"/>
      </c:valAx>
      <c:valAx>
        <c:axId val="168172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baseline="0">
                    <a:effectLst/>
                  </a:rPr>
                  <a:t>System energy [kWh] --&gt;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0284664235213164E-2"/>
              <c:y val="9.005240497846243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77702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117</xdr:row>
      <xdr:rowOff>14287</xdr:rowOff>
    </xdr:from>
    <xdr:to>
      <xdr:col>15</xdr:col>
      <xdr:colOff>285749</xdr:colOff>
      <xdr:row>137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A3AAD9D-C01F-85E0-8B29-2177565B1D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71437</xdr:colOff>
      <xdr:row>235</xdr:row>
      <xdr:rowOff>33336</xdr:rowOff>
    </xdr:from>
    <xdr:to>
      <xdr:col>15</xdr:col>
      <xdr:colOff>209550</xdr:colOff>
      <xdr:row>252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1F1CE26D-2581-01B5-F44E-93B6B9D7E7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95250</xdr:rowOff>
    </xdr:from>
    <xdr:to>
      <xdr:col>3</xdr:col>
      <xdr:colOff>47625</xdr:colOff>
      <xdr:row>6</xdr:row>
      <xdr:rowOff>142875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605CA982-0CCE-4711-AC91-F1BF7673B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476250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doi.org/10.7910/DVN/JKKX2M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0EDAC-2493-4CBD-8C9A-FA92DECE1D7B}">
  <dimension ref="A3:D255"/>
  <sheetViews>
    <sheetView tabSelected="1" workbookViewId="0"/>
  </sheetViews>
  <sheetFormatPr baseColWidth="10" defaultRowHeight="15" x14ac:dyDescent="0.25"/>
  <cols>
    <col min="1" max="1" width="23.85546875" bestFit="1" customWidth="1"/>
    <col min="2" max="2" width="21.5703125" bestFit="1" customWidth="1"/>
    <col min="3" max="3" width="24.140625" bestFit="1" customWidth="1"/>
    <col min="4" max="4" width="25.42578125" bestFit="1" customWidth="1"/>
  </cols>
  <sheetData>
    <row r="3" spans="1:4" ht="17.25" x14ac:dyDescent="0.25">
      <c r="A3" t="s">
        <v>0</v>
      </c>
      <c r="B3" t="s">
        <v>1</v>
      </c>
      <c r="C3" t="s">
        <v>4</v>
      </c>
      <c r="D3" t="s">
        <v>2</v>
      </c>
    </row>
    <row r="4" spans="1:4" x14ac:dyDescent="0.25">
      <c r="A4" t="s">
        <v>18</v>
      </c>
      <c r="B4" s="1">
        <f>4800/3.3</f>
        <v>1454.5454545454547</v>
      </c>
      <c r="C4" s="1">
        <f>(4800/(0.196*0.196*0.532))*0.001</f>
        <v>234.86454578762607</v>
      </c>
      <c r="D4" t="s">
        <v>3</v>
      </c>
    </row>
    <row r="5" spans="1:4" x14ac:dyDescent="0.25">
      <c r="A5" t="s">
        <v>5</v>
      </c>
      <c r="B5" s="1">
        <v>250</v>
      </c>
      <c r="C5" s="1">
        <v>450</v>
      </c>
    </row>
    <row r="6" spans="1:4" x14ac:dyDescent="0.25">
      <c r="A6" t="s">
        <v>7</v>
      </c>
      <c r="B6">
        <v>500</v>
      </c>
      <c r="C6" s="3">
        <v>900</v>
      </c>
      <c r="D6" t="s">
        <v>12</v>
      </c>
    </row>
    <row r="7" spans="1:4" x14ac:dyDescent="0.25">
      <c r="A7" t="s">
        <v>25</v>
      </c>
      <c r="B7">
        <f>12000*0.3</f>
        <v>3600</v>
      </c>
      <c r="C7">
        <f>8.9*0.3*1000</f>
        <v>2670</v>
      </c>
      <c r="D7" t="s">
        <v>26</v>
      </c>
    </row>
    <row r="11" spans="1:4" x14ac:dyDescent="0.25">
      <c r="A11" t="s">
        <v>18</v>
      </c>
    </row>
    <row r="12" spans="1:4" ht="17.25" x14ac:dyDescent="0.25">
      <c r="A12" t="s">
        <v>6</v>
      </c>
      <c r="B12" t="s">
        <v>1</v>
      </c>
      <c r="C12" t="s">
        <v>4</v>
      </c>
    </row>
    <row r="13" spans="1:4" x14ac:dyDescent="0.25">
      <c r="A13">
        <v>50</v>
      </c>
      <c r="B13" s="1">
        <f>$B$4*(2/100)*A13</f>
        <v>1454.5454545454547</v>
      </c>
      <c r="C13" s="1">
        <f>$C$4*(2/100)*A13</f>
        <v>234.86454578762607</v>
      </c>
    </row>
    <row r="14" spans="1:4" x14ac:dyDescent="0.25">
      <c r="A14">
        <v>55</v>
      </c>
      <c r="B14" s="1">
        <f>$B$4*(2/100)*A14</f>
        <v>1600.0000000000002</v>
      </c>
      <c r="C14" s="1">
        <f t="shared" ref="C14:C23" si="0">$C$4*(2/100)*A14</f>
        <v>258.35100036638869</v>
      </c>
    </row>
    <row r="15" spans="1:4" x14ac:dyDescent="0.25">
      <c r="A15">
        <v>60</v>
      </c>
      <c r="B15" s="1">
        <f t="shared" ref="B15:B23" si="1">$B$4*(2/100)*A15</f>
        <v>1745.4545454545455</v>
      </c>
      <c r="C15" s="1">
        <f t="shared" si="0"/>
        <v>281.83745494515131</v>
      </c>
    </row>
    <row r="16" spans="1:4" x14ac:dyDescent="0.25">
      <c r="A16">
        <v>65</v>
      </c>
      <c r="B16" s="1">
        <f t="shared" si="1"/>
        <v>1890.909090909091</v>
      </c>
      <c r="C16" s="1">
        <f t="shared" si="0"/>
        <v>305.32390952391393</v>
      </c>
    </row>
    <row r="17" spans="1:4" x14ac:dyDescent="0.25">
      <c r="A17">
        <v>70</v>
      </c>
      <c r="B17" s="1">
        <f t="shared" si="1"/>
        <v>2036.3636363636365</v>
      </c>
      <c r="C17" s="1">
        <f t="shared" si="0"/>
        <v>328.81036410267649</v>
      </c>
    </row>
    <row r="18" spans="1:4" x14ac:dyDescent="0.25">
      <c r="A18">
        <v>75</v>
      </c>
      <c r="B18" s="1">
        <f t="shared" si="1"/>
        <v>2181.818181818182</v>
      </c>
      <c r="C18" s="1">
        <f t="shared" si="0"/>
        <v>352.29681868143911</v>
      </c>
    </row>
    <row r="19" spans="1:4" x14ac:dyDescent="0.25">
      <c r="A19">
        <v>80</v>
      </c>
      <c r="B19" s="1">
        <f t="shared" si="1"/>
        <v>2327.2727272727275</v>
      </c>
      <c r="C19" s="1">
        <f t="shared" si="0"/>
        <v>375.78327326020172</v>
      </c>
    </row>
    <row r="20" spans="1:4" x14ac:dyDescent="0.25">
      <c r="A20">
        <v>85</v>
      </c>
      <c r="B20" s="1">
        <f t="shared" si="1"/>
        <v>2472.727272727273</v>
      </c>
      <c r="C20" s="1">
        <f t="shared" si="0"/>
        <v>399.26972783896434</v>
      </c>
    </row>
    <row r="21" spans="1:4" x14ac:dyDescent="0.25">
      <c r="A21">
        <v>90</v>
      </c>
      <c r="B21" s="1">
        <f t="shared" si="1"/>
        <v>2618.1818181818185</v>
      </c>
      <c r="C21" s="1">
        <f t="shared" si="0"/>
        <v>422.75618241772696</v>
      </c>
    </row>
    <row r="22" spans="1:4" x14ac:dyDescent="0.25">
      <c r="A22">
        <v>95</v>
      </c>
      <c r="B22" s="1">
        <f t="shared" si="1"/>
        <v>2763.636363636364</v>
      </c>
      <c r="C22" s="1">
        <f t="shared" si="0"/>
        <v>446.24263699648952</v>
      </c>
    </row>
    <row r="23" spans="1:4" x14ac:dyDescent="0.25">
      <c r="A23">
        <v>100</v>
      </c>
      <c r="B23" s="1">
        <f t="shared" si="1"/>
        <v>2909.0909090909095</v>
      </c>
      <c r="C23" s="1">
        <f t="shared" si="0"/>
        <v>469.72909157525214</v>
      </c>
    </row>
    <row r="26" spans="1:4" x14ac:dyDescent="0.25">
      <c r="A26" t="s">
        <v>21</v>
      </c>
    </row>
    <row r="27" spans="1:4" ht="45" x14ac:dyDescent="0.25">
      <c r="A27" s="2" t="s">
        <v>19</v>
      </c>
      <c r="B27" t="s">
        <v>8</v>
      </c>
      <c r="C27" t="s">
        <v>13</v>
      </c>
      <c r="D27" t="s">
        <v>9</v>
      </c>
    </row>
    <row r="28" spans="1:4" x14ac:dyDescent="0.25">
      <c r="B28">
        <f>(C28/$B$13)+(3*3+2.1)</f>
        <v>21</v>
      </c>
      <c r="C28">
        <f>7200*D28</f>
        <v>14400</v>
      </c>
      <c r="D28">
        <v>2</v>
      </c>
    </row>
    <row r="29" spans="1:4" x14ac:dyDescent="0.25">
      <c r="B29">
        <f t="shared" ref="B29:B43" si="2">(C29/$B$13)+(3*3+2.1)</f>
        <v>30.9</v>
      </c>
      <c r="C29">
        <f t="shared" ref="C29:C43" si="3">7200*D29</f>
        <v>28800</v>
      </c>
      <c r="D29">
        <v>4</v>
      </c>
    </row>
    <row r="30" spans="1:4" x14ac:dyDescent="0.25">
      <c r="B30">
        <f t="shared" si="2"/>
        <v>40.799999999999997</v>
      </c>
      <c r="C30">
        <f t="shared" si="3"/>
        <v>43200</v>
      </c>
      <c r="D30">
        <v>6</v>
      </c>
    </row>
    <row r="31" spans="1:4" x14ac:dyDescent="0.25">
      <c r="B31">
        <f t="shared" si="2"/>
        <v>50.699999999999996</v>
      </c>
      <c r="C31">
        <f t="shared" si="3"/>
        <v>57600</v>
      </c>
      <c r="D31">
        <v>8</v>
      </c>
    </row>
    <row r="32" spans="1:4" x14ac:dyDescent="0.25">
      <c r="B32">
        <f t="shared" si="2"/>
        <v>60.599999999999994</v>
      </c>
      <c r="C32">
        <f t="shared" si="3"/>
        <v>72000</v>
      </c>
      <c r="D32">
        <v>10</v>
      </c>
    </row>
    <row r="33" spans="1:4" x14ac:dyDescent="0.25">
      <c r="B33">
        <f t="shared" si="2"/>
        <v>70.499999999999986</v>
      </c>
      <c r="C33">
        <f t="shared" si="3"/>
        <v>86400</v>
      </c>
      <c r="D33">
        <v>12</v>
      </c>
    </row>
    <row r="34" spans="1:4" x14ac:dyDescent="0.25">
      <c r="B34">
        <f t="shared" si="2"/>
        <v>80.399999999999991</v>
      </c>
      <c r="C34">
        <f t="shared" si="3"/>
        <v>100800</v>
      </c>
      <c r="D34">
        <v>14</v>
      </c>
    </row>
    <row r="35" spans="1:4" x14ac:dyDescent="0.25">
      <c r="B35">
        <f t="shared" si="2"/>
        <v>90.299999999999983</v>
      </c>
      <c r="C35">
        <f t="shared" si="3"/>
        <v>115200</v>
      </c>
      <c r="D35">
        <v>16</v>
      </c>
    </row>
    <row r="36" spans="1:4" x14ac:dyDescent="0.25">
      <c r="B36">
        <f t="shared" si="2"/>
        <v>100.19999999999999</v>
      </c>
      <c r="C36">
        <f t="shared" si="3"/>
        <v>129600</v>
      </c>
      <c r="D36">
        <v>18</v>
      </c>
    </row>
    <row r="37" spans="1:4" x14ac:dyDescent="0.25">
      <c r="B37">
        <f t="shared" si="2"/>
        <v>110.09999999999998</v>
      </c>
      <c r="C37">
        <f t="shared" si="3"/>
        <v>144000</v>
      </c>
      <c r="D37">
        <v>20</v>
      </c>
    </row>
    <row r="38" spans="1:4" x14ac:dyDescent="0.25">
      <c r="B38">
        <f t="shared" si="2"/>
        <v>119.99999999999999</v>
      </c>
      <c r="C38">
        <f t="shared" si="3"/>
        <v>158400</v>
      </c>
      <c r="D38">
        <v>22</v>
      </c>
    </row>
    <row r="39" spans="1:4" x14ac:dyDescent="0.25">
      <c r="B39">
        <f t="shared" si="2"/>
        <v>129.89999999999998</v>
      </c>
      <c r="C39">
        <f t="shared" si="3"/>
        <v>172800</v>
      </c>
      <c r="D39">
        <v>24</v>
      </c>
    </row>
    <row r="40" spans="1:4" x14ac:dyDescent="0.25">
      <c r="B40">
        <f t="shared" si="2"/>
        <v>139.79999999999998</v>
      </c>
      <c r="C40">
        <f t="shared" si="3"/>
        <v>187200</v>
      </c>
      <c r="D40">
        <v>26</v>
      </c>
    </row>
    <row r="41" spans="1:4" x14ac:dyDescent="0.25">
      <c r="B41">
        <f t="shared" si="2"/>
        <v>149.69999999999999</v>
      </c>
      <c r="C41">
        <f t="shared" si="3"/>
        <v>201600</v>
      </c>
      <c r="D41">
        <v>28</v>
      </c>
    </row>
    <row r="42" spans="1:4" x14ac:dyDescent="0.25">
      <c r="B42">
        <f t="shared" si="2"/>
        <v>159.59999999999997</v>
      </c>
      <c r="C42">
        <f t="shared" si="3"/>
        <v>216000</v>
      </c>
      <c r="D42">
        <v>30</v>
      </c>
    </row>
    <row r="43" spans="1:4" x14ac:dyDescent="0.25">
      <c r="B43">
        <f t="shared" si="2"/>
        <v>169.49999999999997</v>
      </c>
      <c r="C43">
        <f t="shared" si="3"/>
        <v>230400</v>
      </c>
      <c r="D43">
        <v>32</v>
      </c>
    </row>
    <row r="45" spans="1:4" ht="45" x14ac:dyDescent="0.25">
      <c r="A45" s="2" t="s">
        <v>20</v>
      </c>
      <c r="B45" t="s">
        <v>8</v>
      </c>
      <c r="C45" t="s">
        <v>13</v>
      </c>
      <c r="D45" t="s">
        <v>9</v>
      </c>
    </row>
    <row r="46" spans="1:4" x14ac:dyDescent="0.25">
      <c r="B46">
        <f>(C46/$B$21)+(3*3+2.1)</f>
        <v>16.599999999999998</v>
      </c>
      <c r="C46">
        <f>7200*D46</f>
        <v>14400</v>
      </c>
      <c r="D46">
        <v>2</v>
      </c>
    </row>
    <row r="47" spans="1:4" x14ac:dyDescent="0.25">
      <c r="B47">
        <f t="shared" ref="B47:B61" si="4">(C47/$B$21)+(3*3+2.1)</f>
        <v>22.099999999999998</v>
      </c>
      <c r="C47">
        <f t="shared" ref="C47:C61" si="5">7200*D47</f>
        <v>28800</v>
      </c>
      <c r="D47">
        <v>4</v>
      </c>
    </row>
    <row r="48" spans="1:4" x14ac:dyDescent="0.25">
      <c r="B48">
        <f t="shared" si="4"/>
        <v>27.599999999999994</v>
      </c>
      <c r="C48">
        <f t="shared" si="5"/>
        <v>43200</v>
      </c>
      <c r="D48">
        <v>6</v>
      </c>
    </row>
    <row r="49" spans="1:4" x14ac:dyDescent="0.25">
      <c r="B49">
        <f t="shared" si="4"/>
        <v>33.099999999999994</v>
      </c>
      <c r="C49">
        <f t="shared" si="5"/>
        <v>57600</v>
      </c>
      <c r="D49">
        <v>8</v>
      </c>
    </row>
    <row r="50" spans="1:4" x14ac:dyDescent="0.25">
      <c r="B50">
        <f t="shared" si="4"/>
        <v>38.599999999999994</v>
      </c>
      <c r="C50">
        <f t="shared" si="5"/>
        <v>72000</v>
      </c>
      <c r="D50">
        <v>10</v>
      </c>
    </row>
    <row r="51" spans="1:4" x14ac:dyDescent="0.25">
      <c r="B51">
        <f t="shared" si="4"/>
        <v>44.099999999999994</v>
      </c>
      <c r="C51">
        <f t="shared" si="5"/>
        <v>86400</v>
      </c>
      <c r="D51">
        <v>12</v>
      </c>
    </row>
    <row r="52" spans="1:4" x14ac:dyDescent="0.25">
      <c r="B52">
        <f t="shared" si="4"/>
        <v>49.599999999999994</v>
      </c>
      <c r="C52">
        <f t="shared" si="5"/>
        <v>100800</v>
      </c>
      <c r="D52">
        <v>14</v>
      </c>
    </row>
    <row r="53" spans="1:4" x14ac:dyDescent="0.25">
      <c r="B53">
        <f t="shared" si="4"/>
        <v>55.099999999999994</v>
      </c>
      <c r="C53">
        <f t="shared" si="5"/>
        <v>115200</v>
      </c>
      <c r="D53">
        <v>16</v>
      </c>
    </row>
    <row r="54" spans="1:4" x14ac:dyDescent="0.25">
      <c r="B54">
        <f t="shared" si="4"/>
        <v>60.599999999999994</v>
      </c>
      <c r="C54">
        <f t="shared" si="5"/>
        <v>129600</v>
      </c>
      <c r="D54">
        <v>18</v>
      </c>
    </row>
    <row r="55" spans="1:4" x14ac:dyDescent="0.25">
      <c r="B55">
        <f t="shared" si="4"/>
        <v>66.099999999999994</v>
      </c>
      <c r="C55">
        <f t="shared" si="5"/>
        <v>144000</v>
      </c>
      <c r="D55">
        <v>20</v>
      </c>
    </row>
    <row r="56" spans="1:4" x14ac:dyDescent="0.25">
      <c r="B56">
        <f t="shared" si="4"/>
        <v>71.599999999999994</v>
      </c>
      <c r="C56">
        <f t="shared" si="5"/>
        <v>158400</v>
      </c>
      <c r="D56">
        <v>22</v>
      </c>
    </row>
    <row r="57" spans="1:4" x14ac:dyDescent="0.25">
      <c r="B57">
        <f t="shared" si="4"/>
        <v>77.09999999999998</v>
      </c>
      <c r="C57">
        <f t="shared" si="5"/>
        <v>172800</v>
      </c>
      <c r="D57">
        <v>24</v>
      </c>
    </row>
    <row r="58" spans="1:4" x14ac:dyDescent="0.25">
      <c r="B58">
        <f t="shared" si="4"/>
        <v>82.59999999999998</v>
      </c>
      <c r="C58">
        <f t="shared" si="5"/>
        <v>187200</v>
      </c>
      <c r="D58">
        <v>26</v>
      </c>
    </row>
    <row r="59" spans="1:4" x14ac:dyDescent="0.25">
      <c r="B59">
        <f t="shared" si="4"/>
        <v>88.09999999999998</v>
      </c>
      <c r="C59">
        <f t="shared" si="5"/>
        <v>201600</v>
      </c>
      <c r="D59">
        <v>28</v>
      </c>
    </row>
    <row r="60" spans="1:4" x14ac:dyDescent="0.25">
      <c r="B60">
        <f t="shared" si="4"/>
        <v>93.59999999999998</v>
      </c>
      <c r="C60">
        <f t="shared" si="5"/>
        <v>216000</v>
      </c>
      <c r="D60">
        <v>30</v>
      </c>
    </row>
    <row r="61" spans="1:4" x14ac:dyDescent="0.25">
      <c r="B61">
        <f t="shared" si="4"/>
        <v>99.09999999999998</v>
      </c>
      <c r="C61">
        <f t="shared" si="5"/>
        <v>230400</v>
      </c>
      <c r="D61">
        <v>32</v>
      </c>
    </row>
    <row r="63" spans="1:4" ht="30" x14ac:dyDescent="0.25">
      <c r="A63" s="2" t="s">
        <v>10</v>
      </c>
      <c r="B63" t="s">
        <v>8</v>
      </c>
      <c r="C63" t="s">
        <v>13</v>
      </c>
      <c r="D63" t="s">
        <v>9</v>
      </c>
    </row>
    <row r="64" spans="1:4" x14ac:dyDescent="0.25">
      <c r="B64">
        <f>C64/$B$5</f>
        <v>57.6</v>
      </c>
      <c r="C64">
        <f>7200*D64</f>
        <v>14400</v>
      </c>
      <c r="D64">
        <v>2</v>
      </c>
    </row>
    <row r="65" spans="2:4" x14ac:dyDescent="0.25">
      <c r="B65">
        <f t="shared" ref="B65:B79" si="6">C65/$B$5</f>
        <v>115.2</v>
      </c>
      <c r="C65">
        <f t="shared" ref="C65:C79" si="7">7200*D65</f>
        <v>28800</v>
      </c>
      <c r="D65">
        <v>4</v>
      </c>
    </row>
    <row r="66" spans="2:4" x14ac:dyDescent="0.25">
      <c r="B66">
        <f t="shared" si="6"/>
        <v>172.8</v>
      </c>
      <c r="C66">
        <f t="shared" si="7"/>
        <v>43200</v>
      </c>
      <c r="D66">
        <v>6</v>
      </c>
    </row>
    <row r="67" spans="2:4" x14ac:dyDescent="0.25">
      <c r="B67">
        <f t="shared" si="6"/>
        <v>230.4</v>
      </c>
      <c r="C67">
        <f t="shared" si="7"/>
        <v>57600</v>
      </c>
      <c r="D67">
        <v>8</v>
      </c>
    </row>
    <row r="68" spans="2:4" x14ac:dyDescent="0.25">
      <c r="B68">
        <f t="shared" si="6"/>
        <v>288</v>
      </c>
      <c r="C68">
        <f t="shared" si="7"/>
        <v>72000</v>
      </c>
      <c r="D68">
        <v>10</v>
      </c>
    </row>
    <row r="69" spans="2:4" x14ac:dyDescent="0.25">
      <c r="B69">
        <f t="shared" si="6"/>
        <v>345.6</v>
      </c>
      <c r="C69">
        <f t="shared" si="7"/>
        <v>86400</v>
      </c>
      <c r="D69">
        <v>12</v>
      </c>
    </row>
    <row r="70" spans="2:4" x14ac:dyDescent="0.25">
      <c r="B70">
        <f t="shared" si="6"/>
        <v>403.2</v>
      </c>
      <c r="C70">
        <f t="shared" si="7"/>
        <v>100800</v>
      </c>
      <c r="D70">
        <v>14</v>
      </c>
    </row>
    <row r="71" spans="2:4" x14ac:dyDescent="0.25">
      <c r="B71">
        <f t="shared" si="6"/>
        <v>460.8</v>
      </c>
      <c r="C71">
        <f t="shared" si="7"/>
        <v>115200</v>
      </c>
      <c r="D71">
        <v>16</v>
      </c>
    </row>
    <row r="72" spans="2:4" x14ac:dyDescent="0.25">
      <c r="B72">
        <f t="shared" si="6"/>
        <v>518.4</v>
      </c>
      <c r="C72">
        <f t="shared" si="7"/>
        <v>129600</v>
      </c>
      <c r="D72">
        <v>18</v>
      </c>
    </row>
    <row r="73" spans="2:4" x14ac:dyDescent="0.25">
      <c r="B73">
        <f t="shared" si="6"/>
        <v>576</v>
      </c>
      <c r="C73">
        <f t="shared" si="7"/>
        <v>144000</v>
      </c>
      <c r="D73">
        <v>20</v>
      </c>
    </row>
    <row r="74" spans="2:4" x14ac:dyDescent="0.25">
      <c r="B74">
        <f t="shared" si="6"/>
        <v>633.6</v>
      </c>
      <c r="C74">
        <f t="shared" si="7"/>
        <v>158400</v>
      </c>
      <c r="D74">
        <v>22</v>
      </c>
    </row>
    <row r="75" spans="2:4" x14ac:dyDescent="0.25">
      <c r="B75">
        <f t="shared" si="6"/>
        <v>691.2</v>
      </c>
      <c r="C75">
        <f t="shared" si="7"/>
        <v>172800</v>
      </c>
      <c r="D75">
        <v>24</v>
      </c>
    </row>
    <row r="76" spans="2:4" x14ac:dyDescent="0.25">
      <c r="B76">
        <f t="shared" si="6"/>
        <v>748.8</v>
      </c>
      <c r="C76">
        <f t="shared" si="7"/>
        <v>187200</v>
      </c>
      <c r="D76">
        <v>26</v>
      </c>
    </row>
    <row r="77" spans="2:4" x14ac:dyDescent="0.25">
      <c r="B77">
        <f t="shared" si="6"/>
        <v>806.4</v>
      </c>
      <c r="C77">
        <f t="shared" si="7"/>
        <v>201600</v>
      </c>
      <c r="D77">
        <v>28</v>
      </c>
    </row>
    <row r="78" spans="2:4" x14ac:dyDescent="0.25">
      <c r="B78">
        <f t="shared" si="6"/>
        <v>864</v>
      </c>
      <c r="C78">
        <f t="shared" si="7"/>
        <v>216000</v>
      </c>
      <c r="D78">
        <v>30</v>
      </c>
    </row>
    <row r="79" spans="2:4" x14ac:dyDescent="0.25">
      <c r="B79">
        <f t="shared" si="6"/>
        <v>921.6</v>
      </c>
      <c r="C79">
        <f t="shared" si="7"/>
        <v>230400</v>
      </c>
      <c r="D79">
        <v>32</v>
      </c>
    </row>
    <row r="81" spans="1:4" ht="30" x14ac:dyDescent="0.25">
      <c r="A81" s="2" t="s">
        <v>11</v>
      </c>
      <c r="B81" t="s">
        <v>8</v>
      </c>
      <c r="C81" t="s">
        <v>13</v>
      </c>
      <c r="D81" t="s">
        <v>9</v>
      </c>
    </row>
    <row r="82" spans="1:4" x14ac:dyDescent="0.25">
      <c r="B82">
        <f>C82/$B$6</f>
        <v>28.8</v>
      </c>
      <c r="C82">
        <f>7200*D82</f>
        <v>14400</v>
      </c>
      <c r="D82">
        <v>2</v>
      </c>
    </row>
    <row r="83" spans="1:4" x14ac:dyDescent="0.25">
      <c r="B83">
        <f t="shared" ref="B83:B97" si="8">C83/$B$6</f>
        <v>57.6</v>
      </c>
      <c r="C83">
        <f t="shared" ref="C83:C97" si="9">7200*D83</f>
        <v>28800</v>
      </c>
      <c r="D83">
        <v>4</v>
      </c>
    </row>
    <row r="84" spans="1:4" x14ac:dyDescent="0.25">
      <c r="B84">
        <f t="shared" si="8"/>
        <v>86.4</v>
      </c>
      <c r="C84">
        <f t="shared" si="9"/>
        <v>43200</v>
      </c>
      <c r="D84">
        <v>6</v>
      </c>
    </row>
    <row r="85" spans="1:4" x14ac:dyDescent="0.25">
      <c r="B85">
        <f t="shared" si="8"/>
        <v>115.2</v>
      </c>
      <c r="C85">
        <f t="shared" si="9"/>
        <v>57600</v>
      </c>
      <c r="D85">
        <v>8</v>
      </c>
    </row>
    <row r="86" spans="1:4" x14ac:dyDescent="0.25">
      <c r="B86">
        <f t="shared" si="8"/>
        <v>144</v>
      </c>
      <c r="C86">
        <f t="shared" si="9"/>
        <v>72000</v>
      </c>
      <c r="D86">
        <v>10</v>
      </c>
    </row>
    <row r="87" spans="1:4" x14ac:dyDescent="0.25">
      <c r="B87">
        <f t="shared" si="8"/>
        <v>172.8</v>
      </c>
      <c r="C87">
        <f t="shared" si="9"/>
        <v>86400</v>
      </c>
      <c r="D87">
        <v>12</v>
      </c>
    </row>
    <row r="88" spans="1:4" x14ac:dyDescent="0.25">
      <c r="B88">
        <f t="shared" si="8"/>
        <v>201.6</v>
      </c>
      <c r="C88">
        <f t="shared" si="9"/>
        <v>100800</v>
      </c>
      <c r="D88">
        <v>14</v>
      </c>
    </row>
    <row r="89" spans="1:4" x14ac:dyDescent="0.25">
      <c r="B89">
        <f t="shared" si="8"/>
        <v>230.4</v>
      </c>
      <c r="C89">
        <f t="shared" si="9"/>
        <v>115200</v>
      </c>
      <c r="D89">
        <v>16</v>
      </c>
    </row>
    <row r="90" spans="1:4" x14ac:dyDescent="0.25">
      <c r="B90">
        <f t="shared" si="8"/>
        <v>259.2</v>
      </c>
      <c r="C90">
        <f t="shared" si="9"/>
        <v>129600</v>
      </c>
      <c r="D90">
        <v>18</v>
      </c>
    </row>
    <row r="91" spans="1:4" x14ac:dyDescent="0.25">
      <c r="B91">
        <f t="shared" si="8"/>
        <v>288</v>
      </c>
      <c r="C91">
        <f t="shared" si="9"/>
        <v>144000</v>
      </c>
      <c r="D91">
        <v>20</v>
      </c>
    </row>
    <row r="92" spans="1:4" x14ac:dyDescent="0.25">
      <c r="B92">
        <f t="shared" si="8"/>
        <v>316.8</v>
      </c>
      <c r="C92">
        <f t="shared" si="9"/>
        <v>158400</v>
      </c>
      <c r="D92">
        <v>22</v>
      </c>
    </row>
    <row r="93" spans="1:4" x14ac:dyDescent="0.25">
      <c r="B93">
        <f t="shared" si="8"/>
        <v>345.6</v>
      </c>
      <c r="C93">
        <f t="shared" si="9"/>
        <v>172800</v>
      </c>
      <c r="D93">
        <v>24</v>
      </c>
    </row>
    <row r="94" spans="1:4" x14ac:dyDescent="0.25">
      <c r="B94">
        <f t="shared" si="8"/>
        <v>374.4</v>
      </c>
      <c r="C94">
        <f t="shared" si="9"/>
        <v>187200</v>
      </c>
      <c r="D94">
        <v>26</v>
      </c>
    </row>
    <row r="95" spans="1:4" x14ac:dyDescent="0.25">
      <c r="B95">
        <f t="shared" si="8"/>
        <v>403.2</v>
      </c>
      <c r="C95">
        <f t="shared" si="9"/>
        <v>201600</v>
      </c>
      <c r="D95">
        <v>28</v>
      </c>
    </row>
    <row r="96" spans="1:4" x14ac:dyDescent="0.25">
      <c r="B96">
        <f t="shared" si="8"/>
        <v>432</v>
      </c>
      <c r="C96">
        <f t="shared" si="9"/>
        <v>216000</v>
      </c>
      <c r="D96">
        <v>30</v>
      </c>
    </row>
    <row r="97" spans="1:4" x14ac:dyDescent="0.25">
      <c r="B97">
        <f t="shared" si="8"/>
        <v>460.8</v>
      </c>
      <c r="C97">
        <f t="shared" si="9"/>
        <v>230400</v>
      </c>
      <c r="D97">
        <v>32</v>
      </c>
    </row>
    <row r="99" spans="1:4" x14ac:dyDescent="0.25">
      <c r="A99" s="2" t="s">
        <v>25</v>
      </c>
      <c r="B99" t="s">
        <v>8</v>
      </c>
      <c r="C99" t="s">
        <v>13</v>
      </c>
      <c r="D99" t="s">
        <v>9</v>
      </c>
    </row>
    <row r="100" spans="1:4" x14ac:dyDescent="0.25">
      <c r="B100">
        <f>C100/$B$7</f>
        <v>4</v>
      </c>
      <c r="C100">
        <f>7200*D100</f>
        <v>14400</v>
      </c>
      <c r="D100">
        <v>2</v>
      </c>
    </row>
    <row r="101" spans="1:4" x14ac:dyDescent="0.25">
      <c r="B101">
        <f t="shared" ref="B101:B115" si="10">C101/$B$7</f>
        <v>8</v>
      </c>
      <c r="C101">
        <f t="shared" ref="C101:C115" si="11">7200*D101</f>
        <v>28800</v>
      </c>
      <c r="D101">
        <v>4</v>
      </c>
    </row>
    <row r="102" spans="1:4" x14ac:dyDescent="0.25">
      <c r="B102">
        <f t="shared" si="10"/>
        <v>12</v>
      </c>
      <c r="C102">
        <f t="shared" si="11"/>
        <v>43200</v>
      </c>
      <c r="D102">
        <v>6</v>
      </c>
    </row>
    <row r="103" spans="1:4" x14ac:dyDescent="0.25">
      <c r="B103">
        <f t="shared" si="10"/>
        <v>16</v>
      </c>
      <c r="C103">
        <f t="shared" si="11"/>
        <v>57600</v>
      </c>
      <c r="D103">
        <v>8</v>
      </c>
    </row>
    <row r="104" spans="1:4" x14ac:dyDescent="0.25">
      <c r="B104">
        <f t="shared" si="10"/>
        <v>20</v>
      </c>
      <c r="C104">
        <f t="shared" si="11"/>
        <v>72000</v>
      </c>
      <c r="D104">
        <v>10</v>
      </c>
    </row>
    <row r="105" spans="1:4" x14ac:dyDescent="0.25">
      <c r="B105">
        <f t="shared" si="10"/>
        <v>24</v>
      </c>
      <c r="C105">
        <f t="shared" si="11"/>
        <v>86400</v>
      </c>
      <c r="D105">
        <v>12</v>
      </c>
    </row>
    <row r="106" spans="1:4" x14ac:dyDescent="0.25">
      <c r="B106">
        <f t="shared" si="10"/>
        <v>28</v>
      </c>
      <c r="C106">
        <f t="shared" si="11"/>
        <v>100800</v>
      </c>
      <c r="D106">
        <v>14</v>
      </c>
    </row>
    <row r="107" spans="1:4" x14ac:dyDescent="0.25">
      <c r="B107">
        <f t="shared" si="10"/>
        <v>32</v>
      </c>
      <c r="C107">
        <f t="shared" si="11"/>
        <v>115200</v>
      </c>
      <c r="D107">
        <v>16</v>
      </c>
    </row>
    <row r="108" spans="1:4" x14ac:dyDescent="0.25">
      <c r="B108">
        <f t="shared" si="10"/>
        <v>36</v>
      </c>
      <c r="C108">
        <f t="shared" si="11"/>
        <v>129600</v>
      </c>
      <c r="D108">
        <v>18</v>
      </c>
    </row>
    <row r="109" spans="1:4" x14ac:dyDescent="0.25">
      <c r="B109">
        <f t="shared" si="10"/>
        <v>40</v>
      </c>
      <c r="C109">
        <f t="shared" si="11"/>
        <v>144000</v>
      </c>
      <c r="D109">
        <v>20</v>
      </c>
    </row>
    <row r="110" spans="1:4" x14ac:dyDescent="0.25">
      <c r="B110">
        <f t="shared" si="10"/>
        <v>44</v>
      </c>
      <c r="C110">
        <f t="shared" si="11"/>
        <v>158400</v>
      </c>
      <c r="D110">
        <v>22</v>
      </c>
    </row>
    <row r="111" spans="1:4" x14ac:dyDescent="0.25">
      <c r="B111">
        <f t="shared" si="10"/>
        <v>48</v>
      </c>
      <c r="C111">
        <f t="shared" si="11"/>
        <v>172800</v>
      </c>
      <c r="D111">
        <v>24</v>
      </c>
    </row>
    <row r="112" spans="1:4" x14ac:dyDescent="0.25">
      <c r="B112">
        <f t="shared" si="10"/>
        <v>52</v>
      </c>
      <c r="C112">
        <f t="shared" si="11"/>
        <v>187200</v>
      </c>
      <c r="D112">
        <v>26</v>
      </c>
    </row>
    <row r="113" spans="1:4" x14ac:dyDescent="0.25">
      <c r="B113">
        <f t="shared" si="10"/>
        <v>56</v>
      </c>
      <c r="C113">
        <f t="shared" si="11"/>
        <v>201600</v>
      </c>
      <c r="D113">
        <v>28</v>
      </c>
    </row>
    <row r="114" spans="1:4" x14ac:dyDescent="0.25">
      <c r="B114">
        <f t="shared" si="10"/>
        <v>60</v>
      </c>
      <c r="C114">
        <f t="shared" si="11"/>
        <v>216000</v>
      </c>
      <c r="D114">
        <v>30</v>
      </c>
    </row>
    <row r="115" spans="1:4" x14ac:dyDescent="0.25">
      <c r="B115">
        <f t="shared" si="10"/>
        <v>64</v>
      </c>
      <c r="C115">
        <f t="shared" si="11"/>
        <v>230400</v>
      </c>
      <c r="D115">
        <v>32</v>
      </c>
    </row>
    <row r="118" spans="1:4" x14ac:dyDescent="0.25">
      <c r="A118" t="s">
        <v>22</v>
      </c>
    </row>
    <row r="119" spans="1:4" ht="60" x14ac:dyDescent="0.25">
      <c r="A119" s="2" t="s">
        <v>27</v>
      </c>
      <c r="B119" t="s">
        <v>8</v>
      </c>
      <c r="C119" t="s">
        <v>14</v>
      </c>
    </row>
    <row r="120" spans="1:4" x14ac:dyDescent="0.25">
      <c r="B120">
        <v>30.9</v>
      </c>
      <c r="C120">
        <v>28.8</v>
      </c>
    </row>
    <row r="121" spans="1:4" x14ac:dyDescent="0.25">
      <c r="B121">
        <v>129.89999999999998</v>
      </c>
      <c r="C121">
        <v>172.8</v>
      </c>
    </row>
    <row r="123" spans="1:4" ht="60" x14ac:dyDescent="0.25">
      <c r="A123" s="2" t="s">
        <v>28</v>
      </c>
      <c r="B123" t="s">
        <v>8</v>
      </c>
      <c r="C123" t="s">
        <v>14</v>
      </c>
    </row>
    <row r="124" spans="1:4" x14ac:dyDescent="0.25">
      <c r="B124">
        <v>22.099999999999998</v>
      </c>
      <c r="C124">
        <v>28.8</v>
      </c>
    </row>
    <row r="125" spans="1:4" x14ac:dyDescent="0.25">
      <c r="B125">
        <v>77.09999999999998</v>
      </c>
      <c r="C125">
        <v>172.8</v>
      </c>
    </row>
    <row r="127" spans="1:4" ht="30" x14ac:dyDescent="0.25">
      <c r="A127" s="2" t="s">
        <v>10</v>
      </c>
      <c r="B127" t="s">
        <v>8</v>
      </c>
      <c r="C127" t="s">
        <v>14</v>
      </c>
    </row>
    <row r="128" spans="1:4" x14ac:dyDescent="0.25">
      <c r="B128">
        <v>112</v>
      </c>
      <c r="C128">
        <v>28.8</v>
      </c>
    </row>
    <row r="129" spans="1:3" x14ac:dyDescent="0.25">
      <c r="B129">
        <v>672</v>
      </c>
      <c r="C129">
        <v>172.8</v>
      </c>
    </row>
    <row r="131" spans="1:3" ht="30" x14ac:dyDescent="0.25">
      <c r="A131" s="2" t="s">
        <v>11</v>
      </c>
      <c r="B131" t="s">
        <v>8</v>
      </c>
      <c r="C131" t="s">
        <v>14</v>
      </c>
    </row>
    <row r="132" spans="1:3" x14ac:dyDescent="0.25">
      <c r="B132">
        <v>56</v>
      </c>
      <c r="C132">
        <v>28.8</v>
      </c>
    </row>
    <row r="133" spans="1:3" x14ac:dyDescent="0.25">
      <c r="B133">
        <v>336</v>
      </c>
      <c r="C133">
        <v>172.8</v>
      </c>
    </row>
    <row r="135" spans="1:3" ht="30" x14ac:dyDescent="0.25">
      <c r="A135" s="2" t="s">
        <v>30</v>
      </c>
      <c r="B135" t="s">
        <v>8</v>
      </c>
      <c r="C135" t="s">
        <v>14</v>
      </c>
    </row>
    <row r="136" spans="1:3" x14ac:dyDescent="0.25">
      <c r="B136">
        <v>8</v>
      </c>
      <c r="C136">
        <v>28.8</v>
      </c>
    </row>
    <row r="137" spans="1:3" x14ac:dyDescent="0.25">
      <c r="B137">
        <v>48</v>
      </c>
      <c r="C137">
        <v>172.8</v>
      </c>
    </row>
    <row r="144" spans="1:3" x14ac:dyDescent="0.25">
      <c r="A144" t="s">
        <v>23</v>
      </c>
    </row>
    <row r="145" spans="1:4" ht="45" x14ac:dyDescent="0.25">
      <c r="A145" s="2" t="s">
        <v>19</v>
      </c>
      <c r="B145" t="s">
        <v>15</v>
      </c>
      <c r="C145" t="s">
        <v>14</v>
      </c>
      <c r="D145" t="s">
        <v>9</v>
      </c>
    </row>
    <row r="146" spans="1:4" x14ac:dyDescent="0.25">
      <c r="B146">
        <f>((C146/$C$13)+(3*0.339*0.143*0.172+0.194*0.127*0.193))*1000</f>
        <v>91.081202000000005</v>
      </c>
      <c r="C146">
        <f>7.2*D146</f>
        <v>14.4</v>
      </c>
      <c r="D146">
        <v>2</v>
      </c>
    </row>
    <row r="147" spans="1:4" x14ac:dyDescent="0.25">
      <c r="B147">
        <f t="shared" ref="B147:B161" si="12">((C147/$C$13)+(3*0.339*0.143*0.172+0.194*0.127*0.193))*1000</f>
        <v>152.39313800000002</v>
      </c>
      <c r="C147">
        <f t="shared" ref="C147:C161" si="13">7.2*D147</f>
        <v>28.8</v>
      </c>
      <c r="D147">
        <v>4</v>
      </c>
    </row>
    <row r="148" spans="1:4" x14ac:dyDescent="0.25">
      <c r="B148">
        <f t="shared" si="12"/>
        <v>213.70507400000002</v>
      </c>
      <c r="C148">
        <f t="shared" si="13"/>
        <v>43.2</v>
      </c>
      <c r="D148">
        <v>6</v>
      </c>
    </row>
    <row r="149" spans="1:4" x14ac:dyDescent="0.25">
      <c r="B149">
        <f t="shared" si="12"/>
        <v>275.01701000000003</v>
      </c>
      <c r="C149">
        <f t="shared" si="13"/>
        <v>57.6</v>
      </c>
      <c r="D149">
        <v>8</v>
      </c>
    </row>
    <row r="150" spans="1:4" x14ac:dyDescent="0.25">
      <c r="B150">
        <f t="shared" si="12"/>
        <v>336.32894600000003</v>
      </c>
      <c r="C150">
        <f t="shared" si="13"/>
        <v>72</v>
      </c>
      <c r="D150">
        <v>10</v>
      </c>
    </row>
    <row r="151" spans="1:4" x14ac:dyDescent="0.25">
      <c r="B151">
        <f t="shared" si="12"/>
        <v>397.64088200000009</v>
      </c>
      <c r="C151">
        <f t="shared" si="13"/>
        <v>86.4</v>
      </c>
      <c r="D151">
        <v>12</v>
      </c>
    </row>
    <row r="152" spans="1:4" x14ac:dyDescent="0.25">
      <c r="B152">
        <f t="shared" si="12"/>
        <v>458.95281800000004</v>
      </c>
      <c r="C152">
        <f t="shared" si="13"/>
        <v>100.8</v>
      </c>
      <c r="D152">
        <v>14</v>
      </c>
    </row>
    <row r="153" spans="1:4" x14ac:dyDescent="0.25">
      <c r="B153">
        <f t="shared" si="12"/>
        <v>520.26475400000004</v>
      </c>
      <c r="C153">
        <f t="shared" si="13"/>
        <v>115.2</v>
      </c>
      <c r="D153">
        <v>16</v>
      </c>
    </row>
    <row r="154" spans="1:4" x14ac:dyDescent="0.25">
      <c r="B154">
        <f t="shared" si="12"/>
        <v>581.57668999999999</v>
      </c>
      <c r="C154">
        <f t="shared" si="13"/>
        <v>129.6</v>
      </c>
      <c r="D154">
        <v>18</v>
      </c>
    </row>
    <row r="155" spans="1:4" x14ac:dyDescent="0.25">
      <c r="B155">
        <f t="shared" si="12"/>
        <v>642.88862599999993</v>
      </c>
      <c r="C155">
        <f t="shared" si="13"/>
        <v>144</v>
      </c>
      <c r="D155">
        <v>20</v>
      </c>
    </row>
    <row r="156" spans="1:4" x14ac:dyDescent="0.25">
      <c r="B156">
        <f t="shared" si="12"/>
        <v>704.20056199999999</v>
      </c>
      <c r="C156">
        <f t="shared" si="13"/>
        <v>158.4</v>
      </c>
      <c r="D156">
        <v>22</v>
      </c>
    </row>
    <row r="157" spans="1:4" x14ac:dyDescent="0.25">
      <c r="B157">
        <f t="shared" si="12"/>
        <v>765.51249800000005</v>
      </c>
      <c r="C157">
        <f t="shared" si="13"/>
        <v>172.8</v>
      </c>
      <c r="D157">
        <v>24</v>
      </c>
    </row>
    <row r="158" spans="1:4" x14ac:dyDescent="0.25">
      <c r="B158">
        <f t="shared" si="12"/>
        <v>826.824434</v>
      </c>
      <c r="C158">
        <f t="shared" si="13"/>
        <v>187.20000000000002</v>
      </c>
      <c r="D158">
        <v>26</v>
      </c>
    </row>
    <row r="159" spans="1:4" x14ac:dyDescent="0.25">
      <c r="B159">
        <f t="shared" si="12"/>
        <v>888.13637000000006</v>
      </c>
      <c r="C159">
        <f t="shared" si="13"/>
        <v>201.6</v>
      </c>
      <c r="D159">
        <v>28</v>
      </c>
    </row>
    <row r="160" spans="1:4" x14ac:dyDescent="0.25">
      <c r="B160">
        <f t="shared" si="12"/>
        <v>949.448306</v>
      </c>
      <c r="C160">
        <f t="shared" si="13"/>
        <v>216</v>
      </c>
      <c r="D160">
        <v>30</v>
      </c>
    </row>
    <row r="161" spans="1:4" x14ac:dyDescent="0.25">
      <c r="B161">
        <f t="shared" si="12"/>
        <v>1010.7602420000002</v>
      </c>
      <c r="C161">
        <f t="shared" si="13"/>
        <v>230.4</v>
      </c>
      <c r="D161">
        <v>32</v>
      </c>
    </row>
    <row r="163" spans="1:4" ht="45" x14ac:dyDescent="0.25">
      <c r="A163" s="2" t="s">
        <v>20</v>
      </c>
      <c r="B163" t="s">
        <v>15</v>
      </c>
      <c r="C163" t="s">
        <v>14</v>
      </c>
      <c r="D163" t="s">
        <v>9</v>
      </c>
    </row>
    <row r="164" spans="1:4" x14ac:dyDescent="0.25">
      <c r="B164">
        <f>((C164/$C$21)+(3*0.339*0.143*0.172+0.194*0.127*0.193))*1000</f>
        <v>63.831452666666664</v>
      </c>
      <c r="C164">
        <f>7.2*D164</f>
        <v>14.4</v>
      </c>
      <c r="D164">
        <v>2</v>
      </c>
    </row>
    <row r="165" spans="1:4" x14ac:dyDescent="0.25">
      <c r="B165">
        <f t="shared" ref="B165:B179" si="14">((C165/$C$21)+(3*0.339*0.143*0.172+0.194*0.127*0.193))*1000</f>
        <v>97.89363933333334</v>
      </c>
      <c r="C165">
        <f t="shared" ref="C165:C179" si="15">7.2*D165</f>
        <v>28.8</v>
      </c>
      <c r="D165">
        <v>4</v>
      </c>
    </row>
    <row r="166" spans="1:4" x14ac:dyDescent="0.25">
      <c r="B166">
        <f t="shared" si="14"/>
        <v>131.955826</v>
      </c>
      <c r="C166">
        <f t="shared" si="15"/>
        <v>43.2</v>
      </c>
      <c r="D166">
        <v>6</v>
      </c>
    </row>
    <row r="167" spans="1:4" x14ac:dyDescent="0.25">
      <c r="B167">
        <f t="shared" si="14"/>
        <v>166.01801266666666</v>
      </c>
      <c r="C167">
        <f t="shared" si="15"/>
        <v>57.6</v>
      </c>
      <c r="D167">
        <v>8</v>
      </c>
    </row>
    <row r="168" spans="1:4" x14ac:dyDescent="0.25">
      <c r="B168">
        <f t="shared" si="14"/>
        <v>200.08019933333333</v>
      </c>
      <c r="C168">
        <f t="shared" si="15"/>
        <v>72</v>
      </c>
      <c r="D168">
        <v>10</v>
      </c>
    </row>
    <row r="169" spans="1:4" x14ac:dyDescent="0.25">
      <c r="B169">
        <f t="shared" si="14"/>
        <v>234.14238600000002</v>
      </c>
      <c r="C169">
        <f t="shared" si="15"/>
        <v>86.4</v>
      </c>
      <c r="D169">
        <v>12</v>
      </c>
    </row>
    <row r="170" spans="1:4" x14ac:dyDescent="0.25">
      <c r="B170">
        <f t="shared" si="14"/>
        <v>268.20457266666665</v>
      </c>
      <c r="C170">
        <f t="shared" si="15"/>
        <v>100.8</v>
      </c>
      <c r="D170">
        <v>14</v>
      </c>
    </row>
    <row r="171" spans="1:4" x14ac:dyDescent="0.25">
      <c r="B171">
        <f t="shared" si="14"/>
        <v>302.26675933333337</v>
      </c>
      <c r="C171">
        <f t="shared" si="15"/>
        <v>115.2</v>
      </c>
      <c r="D171">
        <v>16</v>
      </c>
    </row>
    <row r="172" spans="1:4" x14ac:dyDescent="0.25">
      <c r="B172">
        <f t="shared" si="14"/>
        <v>336.32894600000003</v>
      </c>
      <c r="C172">
        <f t="shared" si="15"/>
        <v>129.6</v>
      </c>
      <c r="D172">
        <v>18</v>
      </c>
    </row>
    <row r="173" spans="1:4" x14ac:dyDescent="0.25">
      <c r="B173">
        <f t="shared" si="14"/>
        <v>370.39113266666669</v>
      </c>
      <c r="C173">
        <f t="shared" si="15"/>
        <v>144</v>
      </c>
      <c r="D173">
        <v>20</v>
      </c>
    </row>
    <row r="174" spans="1:4" x14ac:dyDescent="0.25">
      <c r="B174">
        <f t="shared" si="14"/>
        <v>404.45331933333335</v>
      </c>
      <c r="C174">
        <f t="shared" si="15"/>
        <v>158.4</v>
      </c>
      <c r="D174">
        <v>22</v>
      </c>
    </row>
    <row r="175" spans="1:4" x14ac:dyDescent="0.25">
      <c r="B175">
        <f t="shared" si="14"/>
        <v>438.51550600000007</v>
      </c>
      <c r="C175">
        <f t="shared" si="15"/>
        <v>172.8</v>
      </c>
      <c r="D175">
        <v>24</v>
      </c>
    </row>
    <row r="176" spans="1:4" x14ac:dyDescent="0.25">
      <c r="B176">
        <f t="shared" si="14"/>
        <v>472.57769266666674</v>
      </c>
      <c r="C176">
        <f t="shared" si="15"/>
        <v>187.20000000000002</v>
      </c>
      <c r="D176">
        <v>26</v>
      </c>
    </row>
    <row r="177" spans="1:4" x14ac:dyDescent="0.25">
      <c r="B177">
        <f t="shared" si="14"/>
        <v>506.63987933333334</v>
      </c>
      <c r="C177">
        <f t="shared" si="15"/>
        <v>201.6</v>
      </c>
      <c r="D177">
        <v>28</v>
      </c>
    </row>
    <row r="178" spans="1:4" x14ac:dyDescent="0.25">
      <c r="B178">
        <f t="shared" si="14"/>
        <v>540.70206599999995</v>
      </c>
      <c r="C178">
        <f t="shared" si="15"/>
        <v>216</v>
      </c>
      <c r="D178">
        <v>30</v>
      </c>
    </row>
    <row r="179" spans="1:4" x14ac:dyDescent="0.25">
      <c r="B179">
        <f t="shared" si="14"/>
        <v>574.76425266666661</v>
      </c>
      <c r="C179">
        <f t="shared" si="15"/>
        <v>230.4</v>
      </c>
      <c r="D179">
        <v>32</v>
      </c>
    </row>
    <row r="181" spans="1:4" ht="30" x14ac:dyDescent="0.25">
      <c r="A181" s="2" t="s">
        <v>10</v>
      </c>
      <c r="B181" t="s">
        <v>15</v>
      </c>
      <c r="C181" t="s">
        <v>14</v>
      </c>
      <c r="D181" t="s">
        <v>9</v>
      </c>
    </row>
    <row r="182" spans="1:4" x14ac:dyDescent="0.25">
      <c r="B182">
        <f>(C182/$C$5)*1000</f>
        <v>32</v>
      </c>
      <c r="C182">
        <f>7.2*D182</f>
        <v>14.4</v>
      </c>
      <c r="D182">
        <v>2</v>
      </c>
    </row>
    <row r="183" spans="1:4" x14ac:dyDescent="0.25">
      <c r="B183">
        <f t="shared" ref="B183:B197" si="16">(C183/$C$5)*1000</f>
        <v>64</v>
      </c>
      <c r="C183">
        <f t="shared" ref="C183:C197" si="17">7.2*D183</f>
        <v>28.8</v>
      </c>
      <c r="D183">
        <v>4</v>
      </c>
    </row>
    <row r="184" spans="1:4" x14ac:dyDescent="0.25">
      <c r="B184">
        <f t="shared" si="16"/>
        <v>96</v>
      </c>
      <c r="C184">
        <f t="shared" si="17"/>
        <v>43.2</v>
      </c>
      <c r="D184">
        <v>6</v>
      </c>
    </row>
    <row r="185" spans="1:4" x14ac:dyDescent="0.25">
      <c r="B185">
        <f t="shared" si="16"/>
        <v>128</v>
      </c>
      <c r="C185">
        <f t="shared" si="17"/>
        <v>57.6</v>
      </c>
      <c r="D185">
        <v>8</v>
      </c>
    </row>
    <row r="186" spans="1:4" x14ac:dyDescent="0.25">
      <c r="B186">
        <f t="shared" si="16"/>
        <v>160</v>
      </c>
      <c r="C186">
        <f t="shared" si="17"/>
        <v>72</v>
      </c>
      <c r="D186">
        <v>10</v>
      </c>
    </row>
    <row r="187" spans="1:4" x14ac:dyDescent="0.25">
      <c r="B187">
        <f t="shared" si="16"/>
        <v>192</v>
      </c>
      <c r="C187">
        <f t="shared" si="17"/>
        <v>86.4</v>
      </c>
      <c r="D187">
        <v>12</v>
      </c>
    </row>
    <row r="188" spans="1:4" x14ac:dyDescent="0.25">
      <c r="B188">
        <f t="shared" si="16"/>
        <v>224</v>
      </c>
      <c r="C188">
        <f t="shared" si="17"/>
        <v>100.8</v>
      </c>
      <c r="D188">
        <v>14</v>
      </c>
    </row>
    <row r="189" spans="1:4" x14ac:dyDescent="0.25">
      <c r="B189">
        <f t="shared" si="16"/>
        <v>256</v>
      </c>
      <c r="C189">
        <f t="shared" si="17"/>
        <v>115.2</v>
      </c>
      <c r="D189">
        <v>16</v>
      </c>
    </row>
    <row r="190" spans="1:4" x14ac:dyDescent="0.25">
      <c r="B190">
        <f t="shared" si="16"/>
        <v>288</v>
      </c>
      <c r="C190">
        <f t="shared" si="17"/>
        <v>129.6</v>
      </c>
      <c r="D190">
        <v>18</v>
      </c>
    </row>
    <row r="191" spans="1:4" x14ac:dyDescent="0.25">
      <c r="B191">
        <f t="shared" si="16"/>
        <v>320</v>
      </c>
      <c r="C191">
        <f t="shared" si="17"/>
        <v>144</v>
      </c>
      <c r="D191">
        <v>20</v>
      </c>
    </row>
    <row r="192" spans="1:4" x14ac:dyDescent="0.25">
      <c r="B192">
        <f t="shared" si="16"/>
        <v>352.00000000000006</v>
      </c>
      <c r="C192">
        <f t="shared" si="17"/>
        <v>158.4</v>
      </c>
      <c r="D192">
        <v>22</v>
      </c>
    </row>
    <row r="193" spans="1:4" x14ac:dyDescent="0.25">
      <c r="B193">
        <f t="shared" si="16"/>
        <v>384</v>
      </c>
      <c r="C193">
        <f t="shared" si="17"/>
        <v>172.8</v>
      </c>
      <c r="D193">
        <v>24</v>
      </c>
    </row>
    <row r="194" spans="1:4" x14ac:dyDescent="0.25">
      <c r="B194">
        <f t="shared" si="16"/>
        <v>416.00000000000006</v>
      </c>
      <c r="C194">
        <f t="shared" si="17"/>
        <v>187.20000000000002</v>
      </c>
      <c r="D194">
        <v>26</v>
      </c>
    </row>
    <row r="195" spans="1:4" x14ac:dyDescent="0.25">
      <c r="B195">
        <f t="shared" si="16"/>
        <v>448</v>
      </c>
      <c r="C195">
        <f t="shared" si="17"/>
        <v>201.6</v>
      </c>
      <c r="D195">
        <v>28</v>
      </c>
    </row>
    <row r="196" spans="1:4" x14ac:dyDescent="0.25">
      <c r="B196">
        <f t="shared" si="16"/>
        <v>480</v>
      </c>
      <c r="C196">
        <f t="shared" si="17"/>
        <v>216</v>
      </c>
      <c r="D196">
        <v>30</v>
      </c>
    </row>
    <row r="197" spans="1:4" x14ac:dyDescent="0.25">
      <c r="B197">
        <f t="shared" si="16"/>
        <v>512</v>
      </c>
      <c r="C197">
        <f t="shared" si="17"/>
        <v>230.4</v>
      </c>
      <c r="D197">
        <v>32</v>
      </c>
    </row>
    <row r="199" spans="1:4" ht="30" x14ac:dyDescent="0.25">
      <c r="A199" s="2" t="s">
        <v>11</v>
      </c>
      <c r="B199" t="s">
        <v>15</v>
      </c>
      <c r="C199" t="s">
        <v>14</v>
      </c>
      <c r="D199" t="s">
        <v>9</v>
      </c>
    </row>
    <row r="200" spans="1:4" x14ac:dyDescent="0.25">
      <c r="B200">
        <f>(C200/$C$6)*1000</f>
        <v>16</v>
      </c>
      <c r="C200">
        <f>7.2*D200</f>
        <v>14.4</v>
      </c>
      <c r="D200">
        <v>2</v>
      </c>
    </row>
    <row r="201" spans="1:4" x14ac:dyDescent="0.25">
      <c r="B201">
        <f t="shared" ref="B201:B215" si="18">(C201/$C$6)*1000</f>
        <v>32</v>
      </c>
      <c r="C201">
        <f t="shared" ref="C201:C215" si="19">7.2*D201</f>
        <v>28.8</v>
      </c>
      <c r="D201">
        <v>4</v>
      </c>
    </row>
    <row r="202" spans="1:4" x14ac:dyDescent="0.25">
      <c r="B202">
        <f t="shared" si="18"/>
        <v>48</v>
      </c>
      <c r="C202">
        <f t="shared" si="19"/>
        <v>43.2</v>
      </c>
      <c r="D202">
        <v>6</v>
      </c>
    </row>
    <row r="203" spans="1:4" x14ac:dyDescent="0.25">
      <c r="B203">
        <f t="shared" si="18"/>
        <v>64</v>
      </c>
      <c r="C203">
        <f t="shared" si="19"/>
        <v>57.6</v>
      </c>
      <c r="D203">
        <v>8</v>
      </c>
    </row>
    <row r="204" spans="1:4" x14ac:dyDescent="0.25">
      <c r="B204">
        <f t="shared" si="18"/>
        <v>80</v>
      </c>
      <c r="C204">
        <f t="shared" si="19"/>
        <v>72</v>
      </c>
      <c r="D204">
        <v>10</v>
      </c>
    </row>
    <row r="205" spans="1:4" x14ac:dyDescent="0.25">
      <c r="B205">
        <f t="shared" si="18"/>
        <v>96</v>
      </c>
      <c r="C205">
        <f t="shared" si="19"/>
        <v>86.4</v>
      </c>
      <c r="D205">
        <v>12</v>
      </c>
    </row>
    <row r="206" spans="1:4" x14ac:dyDescent="0.25">
      <c r="B206">
        <f t="shared" si="18"/>
        <v>112</v>
      </c>
      <c r="C206">
        <f t="shared" si="19"/>
        <v>100.8</v>
      </c>
      <c r="D206">
        <v>14</v>
      </c>
    </row>
    <row r="207" spans="1:4" x14ac:dyDescent="0.25">
      <c r="B207">
        <f t="shared" si="18"/>
        <v>128</v>
      </c>
      <c r="C207">
        <f t="shared" si="19"/>
        <v>115.2</v>
      </c>
      <c r="D207">
        <v>16</v>
      </c>
    </row>
    <row r="208" spans="1:4" x14ac:dyDescent="0.25">
      <c r="B208">
        <f t="shared" si="18"/>
        <v>144</v>
      </c>
      <c r="C208">
        <f t="shared" si="19"/>
        <v>129.6</v>
      </c>
      <c r="D208">
        <v>18</v>
      </c>
    </row>
    <row r="209" spans="1:4" x14ac:dyDescent="0.25">
      <c r="B209">
        <f t="shared" si="18"/>
        <v>160</v>
      </c>
      <c r="C209">
        <f t="shared" si="19"/>
        <v>144</v>
      </c>
      <c r="D209">
        <v>20</v>
      </c>
    </row>
    <row r="210" spans="1:4" x14ac:dyDescent="0.25">
      <c r="B210">
        <f t="shared" si="18"/>
        <v>176.00000000000003</v>
      </c>
      <c r="C210">
        <f t="shared" si="19"/>
        <v>158.4</v>
      </c>
      <c r="D210">
        <v>22</v>
      </c>
    </row>
    <row r="211" spans="1:4" x14ac:dyDescent="0.25">
      <c r="B211">
        <f t="shared" si="18"/>
        <v>192</v>
      </c>
      <c r="C211">
        <f t="shared" si="19"/>
        <v>172.8</v>
      </c>
      <c r="D211">
        <v>24</v>
      </c>
    </row>
    <row r="212" spans="1:4" x14ac:dyDescent="0.25">
      <c r="B212">
        <f t="shared" si="18"/>
        <v>208.00000000000003</v>
      </c>
      <c r="C212">
        <f t="shared" si="19"/>
        <v>187.20000000000002</v>
      </c>
      <c r="D212">
        <v>26</v>
      </c>
    </row>
    <row r="213" spans="1:4" x14ac:dyDescent="0.25">
      <c r="B213">
        <f t="shared" si="18"/>
        <v>224</v>
      </c>
      <c r="C213">
        <f t="shared" si="19"/>
        <v>201.6</v>
      </c>
      <c r="D213">
        <v>28</v>
      </c>
    </row>
    <row r="214" spans="1:4" x14ac:dyDescent="0.25">
      <c r="B214">
        <f t="shared" si="18"/>
        <v>240</v>
      </c>
      <c r="C214">
        <f t="shared" si="19"/>
        <v>216</v>
      </c>
      <c r="D214">
        <v>30</v>
      </c>
    </row>
    <row r="215" spans="1:4" x14ac:dyDescent="0.25">
      <c r="B215">
        <f t="shared" si="18"/>
        <v>256</v>
      </c>
      <c r="C215">
        <f t="shared" si="19"/>
        <v>230.4</v>
      </c>
      <c r="D215">
        <v>32</v>
      </c>
    </row>
    <row r="217" spans="1:4" x14ac:dyDescent="0.25">
      <c r="A217" s="2" t="s">
        <v>25</v>
      </c>
      <c r="B217" t="s">
        <v>15</v>
      </c>
      <c r="C217" t="s">
        <v>14</v>
      </c>
      <c r="D217" t="s">
        <v>9</v>
      </c>
    </row>
    <row r="218" spans="1:4" x14ac:dyDescent="0.25">
      <c r="B218">
        <f>(C218/$C$7)*1000</f>
        <v>5.393258426966292</v>
      </c>
      <c r="C218">
        <f>7.2*D218</f>
        <v>14.4</v>
      </c>
      <c r="D218">
        <v>2</v>
      </c>
    </row>
    <row r="219" spans="1:4" x14ac:dyDescent="0.25">
      <c r="B219">
        <f t="shared" ref="B219:B233" si="20">(C219/$C$7)*1000</f>
        <v>10.786516853932584</v>
      </c>
      <c r="C219">
        <f t="shared" ref="C219:C233" si="21">7.2*D219</f>
        <v>28.8</v>
      </c>
      <c r="D219">
        <v>4</v>
      </c>
    </row>
    <row r="220" spans="1:4" x14ac:dyDescent="0.25">
      <c r="B220">
        <f t="shared" si="20"/>
        <v>16.179775280898877</v>
      </c>
      <c r="C220">
        <f t="shared" si="21"/>
        <v>43.2</v>
      </c>
      <c r="D220">
        <v>6</v>
      </c>
    </row>
    <row r="221" spans="1:4" x14ac:dyDescent="0.25">
      <c r="B221">
        <f t="shared" si="20"/>
        <v>21.573033707865168</v>
      </c>
      <c r="C221">
        <f t="shared" si="21"/>
        <v>57.6</v>
      </c>
      <c r="D221">
        <v>8</v>
      </c>
    </row>
    <row r="222" spans="1:4" x14ac:dyDescent="0.25">
      <c r="B222">
        <f t="shared" si="20"/>
        <v>26.966292134831463</v>
      </c>
      <c r="C222">
        <f t="shared" si="21"/>
        <v>72</v>
      </c>
      <c r="D222">
        <v>10</v>
      </c>
    </row>
    <row r="223" spans="1:4" x14ac:dyDescent="0.25">
      <c r="B223">
        <f t="shared" si="20"/>
        <v>32.359550561797754</v>
      </c>
      <c r="C223">
        <f t="shared" si="21"/>
        <v>86.4</v>
      </c>
      <c r="D223">
        <v>12</v>
      </c>
    </row>
    <row r="224" spans="1:4" x14ac:dyDescent="0.25">
      <c r="B224">
        <f t="shared" si="20"/>
        <v>37.752808988764045</v>
      </c>
      <c r="C224">
        <f t="shared" si="21"/>
        <v>100.8</v>
      </c>
      <c r="D224">
        <v>14</v>
      </c>
    </row>
    <row r="225" spans="1:4" x14ac:dyDescent="0.25">
      <c r="B225">
        <f t="shared" si="20"/>
        <v>43.146067415730336</v>
      </c>
      <c r="C225">
        <f t="shared" si="21"/>
        <v>115.2</v>
      </c>
      <c r="D225">
        <v>16</v>
      </c>
    </row>
    <row r="226" spans="1:4" x14ac:dyDescent="0.25">
      <c r="B226">
        <f t="shared" si="20"/>
        <v>48.539325842696627</v>
      </c>
      <c r="C226">
        <f t="shared" si="21"/>
        <v>129.6</v>
      </c>
      <c r="D226">
        <v>18</v>
      </c>
    </row>
    <row r="227" spans="1:4" x14ac:dyDescent="0.25">
      <c r="B227">
        <f t="shared" si="20"/>
        <v>53.932584269662925</v>
      </c>
      <c r="C227">
        <f t="shared" si="21"/>
        <v>144</v>
      </c>
      <c r="D227">
        <v>20</v>
      </c>
    </row>
    <row r="228" spans="1:4" x14ac:dyDescent="0.25">
      <c r="B228">
        <f t="shared" si="20"/>
        <v>59.325842696629216</v>
      </c>
      <c r="C228">
        <f t="shared" si="21"/>
        <v>158.4</v>
      </c>
      <c r="D228">
        <v>22</v>
      </c>
    </row>
    <row r="229" spans="1:4" x14ac:dyDescent="0.25">
      <c r="B229">
        <f t="shared" si="20"/>
        <v>64.719101123595507</v>
      </c>
      <c r="C229">
        <f t="shared" si="21"/>
        <v>172.8</v>
      </c>
      <c r="D229">
        <v>24</v>
      </c>
    </row>
    <row r="230" spans="1:4" x14ac:dyDescent="0.25">
      <c r="B230">
        <f t="shared" si="20"/>
        <v>70.112359550561806</v>
      </c>
      <c r="C230">
        <f t="shared" si="21"/>
        <v>187.20000000000002</v>
      </c>
      <c r="D230">
        <v>26</v>
      </c>
    </row>
    <row r="231" spans="1:4" x14ac:dyDescent="0.25">
      <c r="B231">
        <f t="shared" si="20"/>
        <v>75.50561797752809</v>
      </c>
      <c r="C231">
        <f t="shared" si="21"/>
        <v>201.6</v>
      </c>
      <c r="D231">
        <v>28</v>
      </c>
    </row>
    <row r="232" spans="1:4" x14ac:dyDescent="0.25">
      <c r="B232">
        <f t="shared" si="20"/>
        <v>80.898876404494374</v>
      </c>
      <c r="C232">
        <f t="shared" si="21"/>
        <v>216</v>
      </c>
      <c r="D232">
        <v>30</v>
      </c>
    </row>
    <row r="233" spans="1:4" x14ac:dyDescent="0.25">
      <c r="B233">
        <f t="shared" si="20"/>
        <v>86.292134831460672</v>
      </c>
      <c r="C233">
        <f t="shared" si="21"/>
        <v>230.4</v>
      </c>
      <c r="D233">
        <v>32</v>
      </c>
    </row>
    <row r="236" spans="1:4" x14ac:dyDescent="0.25">
      <c r="A236" t="s">
        <v>24</v>
      </c>
    </row>
    <row r="237" spans="1:4" ht="60" x14ac:dyDescent="0.25">
      <c r="A237" s="2" t="s">
        <v>29</v>
      </c>
      <c r="B237" t="s">
        <v>15</v>
      </c>
      <c r="C237" t="s">
        <v>14</v>
      </c>
    </row>
    <row r="238" spans="1:4" x14ac:dyDescent="0.25">
      <c r="B238">
        <v>152.39313800000002</v>
      </c>
      <c r="C238">
        <v>28.8</v>
      </c>
    </row>
    <row r="239" spans="1:4" x14ac:dyDescent="0.25">
      <c r="B239">
        <v>765.51249800000005</v>
      </c>
      <c r="C239">
        <v>172.8</v>
      </c>
    </row>
    <row r="241" spans="1:3" ht="60" x14ac:dyDescent="0.25">
      <c r="A241" s="2" t="s">
        <v>32</v>
      </c>
      <c r="B241" t="s">
        <v>15</v>
      </c>
      <c r="C241" t="s">
        <v>14</v>
      </c>
    </row>
    <row r="242" spans="1:3" x14ac:dyDescent="0.25">
      <c r="B242">
        <v>97.89363933333334</v>
      </c>
      <c r="C242">
        <v>28.8</v>
      </c>
    </row>
    <row r="243" spans="1:3" x14ac:dyDescent="0.25">
      <c r="B243">
        <v>438.51550600000007</v>
      </c>
      <c r="C243">
        <v>172.8</v>
      </c>
    </row>
    <row r="245" spans="1:3" ht="30" x14ac:dyDescent="0.25">
      <c r="A245" s="2" t="s">
        <v>16</v>
      </c>
      <c r="B245" t="s">
        <v>15</v>
      </c>
      <c r="C245" t="s">
        <v>14</v>
      </c>
    </row>
    <row r="246" spans="1:3" x14ac:dyDescent="0.25">
      <c r="B246">
        <v>62.222222222222221</v>
      </c>
      <c r="C246">
        <v>28.8</v>
      </c>
    </row>
    <row r="247" spans="1:3" x14ac:dyDescent="0.25">
      <c r="B247">
        <v>373.33333333333337</v>
      </c>
      <c r="C247">
        <v>172.8</v>
      </c>
    </row>
    <row r="249" spans="1:3" ht="30" x14ac:dyDescent="0.25">
      <c r="A249" s="2" t="s">
        <v>17</v>
      </c>
      <c r="B249" t="s">
        <v>15</v>
      </c>
      <c r="C249" t="s">
        <v>14</v>
      </c>
    </row>
    <row r="250" spans="1:3" x14ac:dyDescent="0.25">
      <c r="B250">
        <v>31.111111111111111</v>
      </c>
      <c r="C250">
        <v>28.8</v>
      </c>
    </row>
    <row r="251" spans="1:3" x14ac:dyDescent="0.25">
      <c r="B251">
        <v>186.66666666666669</v>
      </c>
      <c r="C251">
        <v>172.8</v>
      </c>
    </row>
    <row r="253" spans="1:3" ht="30" x14ac:dyDescent="0.25">
      <c r="A253" s="2" t="s">
        <v>31</v>
      </c>
      <c r="B253" t="s">
        <v>15</v>
      </c>
      <c r="C253" t="s">
        <v>14</v>
      </c>
    </row>
    <row r="254" spans="1:3" x14ac:dyDescent="0.25">
      <c r="B254">
        <v>10.786516853932584</v>
      </c>
      <c r="C254">
        <v>28.8</v>
      </c>
    </row>
    <row r="255" spans="1:3" x14ac:dyDescent="0.25">
      <c r="B255">
        <v>64.719101123595507</v>
      </c>
      <c r="C255">
        <v>172.8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6DD4-1A02-432C-8BC6-1A7B8EA6CAA5}">
  <dimension ref="A1:G25"/>
  <sheetViews>
    <sheetView workbookViewId="0">
      <selection activeCell="A26" sqref="A26"/>
    </sheetView>
  </sheetViews>
  <sheetFormatPr baseColWidth="10" defaultRowHeight="15" x14ac:dyDescent="0.25"/>
  <sheetData>
    <row r="1" spans="1:7" x14ac:dyDescent="0.25">
      <c r="A1" s="4" t="s">
        <v>33</v>
      </c>
      <c r="B1" s="5"/>
      <c r="C1" s="5"/>
      <c r="D1" s="5"/>
      <c r="E1" s="5"/>
      <c r="F1" s="5"/>
      <c r="G1" s="5"/>
    </row>
    <row r="2" spans="1:7" x14ac:dyDescent="0.25">
      <c r="A2" s="4" t="s">
        <v>34</v>
      </c>
      <c r="B2" s="5"/>
      <c r="C2" s="5"/>
      <c r="D2" s="5"/>
      <c r="E2" s="5"/>
      <c r="F2" s="5"/>
      <c r="G2" s="5"/>
    </row>
    <row r="3" spans="1:7" x14ac:dyDescent="0.25">
      <c r="A3" s="5"/>
      <c r="B3" s="5"/>
      <c r="C3" s="5"/>
      <c r="D3" s="5"/>
      <c r="E3" s="5"/>
      <c r="F3" s="5"/>
      <c r="G3" s="5"/>
    </row>
    <row r="4" spans="1:7" x14ac:dyDescent="0.25">
      <c r="A4" s="5"/>
      <c r="B4" s="5"/>
      <c r="C4" s="5"/>
      <c r="D4" s="5"/>
      <c r="E4" s="5"/>
      <c r="F4" s="5"/>
      <c r="G4" s="5"/>
    </row>
    <row r="5" spans="1:7" x14ac:dyDescent="0.25">
      <c r="A5" s="5"/>
      <c r="B5" s="5"/>
      <c r="C5" s="5"/>
      <c r="D5" s="5"/>
      <c r="E5" s="5"/>
      <c r="F5" s="5"/>
      <c r="G5" s="5"/>
    </row>
    <row r="6" spans="1:7" x14ac:dyDescent="0.25">
      <c r="A6" s="5"/>
      <c r="B6" s="5"/>
      <c r="C6" s="5"/>
      <c r="D6" s="5"/>
      <c r="E6" s="5"/>
      <c r="F6" s="5"/>
      <c r="G6" s="5"/>
    </row>
    <row r="7" spans="1:7" x14ac:dyDescent="0.25">
      <c r="A7" s="5"/>
      <c r="B7" s="5"/>
      <c r="C7" s="5"/>
      <c r="D7" s="5"/>
      <c r="E7" s="5"/>
      <c r="F7" s="5"/>
      <c r="G7" s="5"/>
    </row>
    <row r="8" spans="1:7" x14ac:dyDescent="0.25">
      <c r="A8" s="5"/>
      <c r="B8" s="5"/>
      <c r="C8" s="5"/>
      <c r="D8" s="5"/>
      <c r="E8" s="5"/>
      <c r="F8" s="5"/>
      <c r="G8" s="5"/>
    </row>
    <row r="9" spans="1:7" x14ac:dyDescent="0.25">
      <c r="A9" s="6" t="s">
        <v>35</v>
      </c>
      <c r="B9" s="5"/>
      <c r="C9" s="5"/>
      <c r="D9" s="5"/>
      <c r="E9" s="5"/>
      <c r="F9" s="5"/>
      <c r="G9" s="5"/>
    </row>
    <row r="10" spans="1:7" x14ac:dyDescent="0.25">
      <c r="A10" s="7" t="s">
        <v>36</v>
      </c>
      <c r="B10" s="5"/>
      <c r="C10" s="5"/>
      <c r="D10" s="5"/>
      <c r="E10" s="5"/>
      <c r="F10" s="5"/>
      <c r="G10" s="5"/>
    </row>
    <row r="11" spans="1:7" x14ac:dyDescent="0.25">
      <c r="A11" s="6"/>
      <c r="B11" s="5"/>
      <c r="C11" s="5"/>
      <c r="D11" s="5"/>
      <c r="E11" s="5"/>
      <c r="F11" s="5"/>
      <c r="G11" s="5"/>
    </row>
    <row r="12" spans="1:7" x14ac:dyDescent="0.25">
      <c r="A12" s="6" t="s">
        <v>37</v>
      </c>
      <c r="B12" s="5"/>
      <c r="C12" s="5"/>
      <c r="D12" s="5"/>
      <c r="E12" s="5"/>
      <c r="F12" s="5"/>
      <c r="G12" s="5"/>
    </row>
    <row r="13" spans="1:7" x14ac:dyDescent="0.25">
      <c r="A13" s="6" t="s">
        <v>38</v>
      </c>
      <c r="B13" s="5"/>
      <c r="C13" s="5"/>
      <c r="D13" s="5"/>
      <c r="E13" s="5"/>
      <c r="F13" s="5"/>
      <c r="G13" s="5"/>
    </row>
    <row r="14" spans="1:7" x14ac:dyDescent="0.25">
      <c r="A14" s="6" t="s">
        <v>39</v>
      </c>
      <c r="B14" s="5"/>
      <c r="C14" s="5"/>
      <c r="D14" s="5"/>
      <c r="E14" s="5"/>
      <c r="F14" s="5"/>
      <c r="G14" s="5"/>
    </row>
    <row r="15" spans="1:7" x14ac:dyDescent="0.25">
      <c r="A15" s="6"/>
      <c r="B15" s="5"/>
      <c r="C15" s="5"/>
      <c r="D15" s="5"/>
      <c r="E15" s="5"/>
      <c r="F15" s="5"/>
      <c r="G15" s="5"/>
    </row>
    <row r="16" spans="1:7" x14ac:dyDescent="0.25">
      <c r="A16" s="6" t="s">
        <v>40</v>
      </c>
      <c r="B16" s="5"/>
      <c r="C16" s="5"/>
      <c r="D16" s="5"/>
      <c r="E16" s="5"/>
      <c r="F16" s="5"/>
      <c r="G16" s="5"/>
    </row>
    <row r="17" spans="1:7" x14ac:dyDescent="0.25">
      <c r="A17" s="6" t="s">
        <v>41</v>
      </c>
      <c r="B17" s="5"/>
      <c r="C17" s="5"/>
      <c r="D17" s="5"/>
      <c r="E17" s="5"/>
      <c r="F17" s="5"/>
      <c r="G17" s="5"/>
    </row>
    <row r="18" spans="1:7" x14ac:dyDescent="0.25">
      <c r="A18" s="6" t="s">
        <v>42</v>
      </c>
      <c r="B18" s="5"/>
      <c r="C18" s="5"/>
      <c r="D18" s="5"/>
      <c r="E18" s="5"/>
      <c r="F18" s="5"/>
      <c r="G18" s="5"/>
    </row>
    <row r="19" spans="1:7" x14ac:dyDescent="0.25">
      <c r="A19" s="6" t="s">
        <v>43</v>
      </c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8" t="s">
        <v>44</v>
      </c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 t="s">
        <v>45</v>
      </c>
      <c r="B23" s="5"/>
      <c r="C23" s="5"/>
      <c r="D23" s="5"/>
      <c r="E23" s="5"/>
      <c r="F23" s="5"/>
      <c r="G23" s="5"/>
    </row>
    <row r="24" spans="1:7" x14ac:dyDescent="0.25">
      <c r="A24" s="9" t="s">
        <v>46</v>
      </c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</sheetData>
  <hyperlinks>
    <hyperlink ref="A21" r:id="rId1" xr:uid="{ED5791D7-257C-4B4E-9B6C-A551E730E9DE}"/>
    <hyperlink ref="A24" r:id="rId2" xr:uid="{2043696C-94C2-4AA0-BBE5-181E957936A4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Rösing</dc:creator>
  <cp:lastModifiedBy>Rösing, christian</cp:lastModifiedBy>
  <dcterms:created xsi:type="dcterms:W3CDTF">2023-06-28T08:03:28Z</dcterms:created>
  <dcterms:modified xsi:type="dcterms:W3CDTF">2023-12-11T15:37:56Z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2023-06-28T08:03:32Z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2fbd70e9-e6b4-428b-ab88-54c24a580b4a</vt:lpwstr>
  </property>
  <property fmtid="{D5CDD505-2E9C-101B-9397-08002B2CF9AE}" pid="8" name="MSIP_Label_defa4170-0d19-0005-0004-bc88714345d2_ContentBits">
    <vt:lpwstr>0</vt:lpwstr>
  </property>
</Properties>
</file>