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1.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2.xml" ContentType="application/vnd.openxmlformats-officedocument.themeOverride+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202300"/>
  <mc:AlternateContent xmlns:mc="http://schemas.openxmlformats.org/markup-compatibility/2006">
    <mc:Choice Requires="x15">
      <x15ac:absPath xmlns:x15ac="http://schemas.microsoft.com/office/spreadsheetml/2010/11/ac" url="C:\Dateien\HAW\Arbeiten\NisaLopez\2025-08-24_Ergebnisse\Excel Tables\"/>
    </mc:Choice>
  </mc:AlternateContent>
  <xr:revisionPtr revIDLastSave="0" documentId="13_ncr:1_{0371049E-2D32-463F-B2ED-09CFACDBB3C8}" xr6:coauthVersionLast="47" xr6:coauthVersionMax="47" xr10:uidLastSave="{00000000-0000-0000-0000-000000000000}"/>
  <bookViews>
    <workbookView xWindow="-120" yWindow="-120" windowWidth="19440" windowHeight="13920" activeTab="1" xr2:uid="{0C87B1AE-5DA1-E848-9E3E-79FF5FC92015}"/>
  </bookViews>
  <sheets>
    <sheet name="DATA" sheetId="10" r:id="rId1"/>
    <sheet name="Minimum Fuel" sheetId="26" r:id="rId2"/>
    <sheet name="A" sheetId="23" r:id="rId3"/>
    <sheet name="B" sheetId="24" r:id="rId4"/>
    <sheet name="C" sheetId="21" r:id="rId5"/>
    <sheet name="D" sheetId="22" r:id="rId6"/>
    <sheet name="(c)" sheetId="17" r:id="rId7"/>
  </sheets>
  <externalReferences>
    <externalReference r:id="rId8"/>
  </externalReferences>
  <definedNames>
    <definedName name="a_CR">'[1]Fuel Calculation'!$X$32</definedName>
    <definedName name="a_loiter">'[1]Fuel Calculation'!$T$19</definedName>
    <definedName name="a_switch">'[1]Fuel Calculation'!$T$16</definedName>
    <definedName name="a_tropopause">'[1]Fuel Calculation'!$X$22</definedName>
    <definedName name="a0">'[1]Fuel Calculation'!$X$19</definedName>
    <definedName name="aa" comment="'a' for approximation of the Bathtub curve">'[1]Fuel Calculation'!$AI$42</definedName>
    <definedName name="B">'[1]Fuel Calculation'!$W$10</definedName>
    <definedName name="bb" comment="'b' for approximation of the Bathtub curve">'[1]Fuel Calculation'!$AI$44</definedName>
    <definedName name="c_T">'[1]Fuel Calculation'!$X$34</definedName>
    <definedName name="cc" comment="'c' for approximation of the Bathtub curve">'[1]Fuel Calculation'!$AL$42</definedName>
    <definedName name="dd" comment="'d' for approximation of the Bathtub curve">'[1]Fuel Calculation'!$AL$44</definedName>
    <definedName name="ee">'[1]Fuel Calculation'!$AO$42</definedName>
    <definedName name="ft_in_m">'[1]Fuel Calculation'!$X$24</definedName>
    <definedName name="g">'[1]Fuel Calculation'!$X$23</definedName>
    <definedName name="h_CR">'[1]Fuel Calculation'!$X$30</definedName>
    <definedName name="h_loiter">'[1]Fuel Calculation'!$T$17</definedName>
    <definedName name="h_switch">'[1]Fuel Calculation'!$T$14</definedName>
    <definedName name="h_tropopause">'[1]Fuel Calculation'!$X$20</definedName>
    <definedName name="k_1">'[1]Fuel Calculation'!$X$35</definedName>
    <definedName name="L">'[1]Fuel Calculation'!$X$18</definedName>
    <definedName name="M_CR">'[1]Fuel Calculation'!$D$37</definedName>
    <definedName name="m_F">'[1]Fuel Calculation'!$D$55</definedName>
    <definedName name="M_ffNonCruise">'[1]Fuel Calculation'!$N$35</definedName>
    <definedName name="m_FnonCruise">'[1]Fuel Calculation'!$N$36</definedName>
    <definedName name="m_Fres">'[1]Fuel Calculation'!$D$53</definedName>
    <definedName name="m_MF">'[1]Fuel Calculation'!$D$33</definedName>
    <definedName name="m_MTO">'[1]Fuel Calculation'!$D$29</definedName>
    <definedName name="m_MZF">'[1]Fuel Calculation'!$D$31</definedName>
    <definedName name="m_OE">'[1]Fuel Calculation'!$D$35</definedName>
    <definedName name="m_Pax">'[1]Fuel Calculation'!$I$31</definedName>
    <definedName name="m_PL">'[1]Fuel Calculation'!$AA$10</definedName>
    <definedName name="m_PLA">'[1]Fuel Calculation'!$C$14</definedName>
    <definedName name="m_PLB">'[1]Fuel Calculation'!$C$18</definedName>
    <definedName name="n_Pax">'[1]Fuel Calculation'!$I$29</definedName>
    <definedName name="n_PaxB">'[1]Fuel Calculation'!$X$14</definedName>
    <definedName name="n_PaxCargoFirst">'[1]Fuel Calculation'!$AB$10</definedName>
    <definedName name="n_PaxParallel">'[1]Fuel Calculation'!$AC$10</definedName>
    <definedName name="R_A">'[1]Fuel Calculation'!$F$25</definedName>
    <definedName name="R_alt">'[1]Fuel Calculation'!$I$35</definedName>
    <definedName name="R_B">'[1]Fuel Calculation'!$H$25</definedName>
    <definedName name="R_C">'[1]Fuel Calculation'!$J$25</definedName>
    <definedName name="R_loiter">'[1]Fuel Calculation'!$T$22</definedName>
    <definedName name="R_res">'[1]Fuel Calculation'!$D$49</definedName>
    <definedName name="R_resTotal">'[1]Fuel Calculation'!$T$24</definedName>
    <definedName name="ResOnDist">'[1]Fuel Calculation'!$I$37</definedName>
    <definedName name="RR">'[1]Fuel Calculation'!$I$33</definedName>
    <definedName name="T_CR">'[1]Fuel Calculation'!$X$31</definedName>
    <definedName name="T_loiter">'[1]Fuel Calculation'!$T$18</definedName>
    <definedName name="t_reserve">'[1]Fuel Calculation'!$D$51</definedName>
    <definedName name="T_switch">'[1]Fuel Calculation'!$T$15</definedName>
    <definedName name="T_tropopause">'[1]Fuel Calculation'!$X$21</definedName>
    <definedName name="T0">'[1]Fuel Calculation'!$X$17</definedName>
    <definedName name="V_CR">'[1]Fuel Calculation'!$X$33</definedName>
    <definedName name="V_loiter">'[1]Fuel Calculation'!$T$21</definedName>
    <definedName name="VloiterToVcruise">'[1]Fuel Calculation'!$T$20</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5" i="26" l="1"/>
  <c r="J4" i="22"/>
  <c r="J5" i="22"/>
  <c r="J6" i="22"/>
  <c r="J7" i="22"/>
  <c r="J8" i="22"/>
  <c r="J9" i="22"/>
  <c r="J10" i="22"/>
  <c r="J11" i="22"/>
  <c r="J12" i="22"/>
  <c r="J13" i="22"/>
  <c r="J14" i="22"/>
  <c r="J15" i="22"/>
  <c r="J16" i="22"/>
  <c r="J17" i="22"/>
  <c r="J18" i="22"/>
  <c r="J19" i="22"/>
  <c r="J20" i="22"/>
  <c r="J21" i="22"/>
  <c r="J22" i="22"/>
  <c r="J23" i="22"/>
  <c r="J24" i="22"/>
  <c r="J25" i="22"/>
  <c r="J26" i="22"/>
  <c r="J27" i="22"/>
  <c r="J28" i="22"/>
  <c r="J29" i="22"/>
  <c r="J30" i="22"/>
  <c r="J31" i="22"/>
  <c r="J32" i="22"/>
  <c r="J33" i="22"/>
  <c r="J34" i="22"/>
  <c r="J35" i="22"/>
  <c r="J36" i="22"/>
  <c r="J37" i="22"/>
  <c r="J38" i="22"/>
  <c r="J39" i="22"/>
  <c r="J40" i="22"/>
  <c r="J41" i="22"/>
  <c r="J42" i="22"/>
  <c r="J43" i="22"/>
  <c r="J44" i="22"/>
  <c r="J45" i="22"/>
  <c r="J46" i="22"/>
  <c r="J47" i="22"/>
  <c r="J48" i="22"/>
  <c r="J49" i="22"/>
  <c r="J50" i="22"/>
  <c r="J51" i="22"/>
  <c r="J52" i="22"/>
  <c r="J53" i="22"/>
  <c r="J3" i="22"/>
  <c r="I4" i="22"/>
  <c r="I5" i="22"/>
  <c r="I6" i="22"/>
  <c r="I7" i="22"/>
  <c r="I8" i="22"/>
  <c r="I9" i="22"/>
  <c r="I10" i="22"/>
  <c r="I11" i="22"/>
  <c r="I12" i="22"/>
  <c r="I13" i="22"/>
  <c r="I14" i="22"/>
  <c r="I15" i="22"/>
  <c r="I16" i="22"/>
  <c r="I17" i="22"/>
  <c r="I18" i="22"/>
  <c r="I19" i="22"/>
  <c r="I20" i="22"/>
  <c r="I21" i="22"/>
  <c r="I22" i="22"/>
  <c r="I23" i="22"/>
  <c r="I24" i="22"/>
  <c r="I25" i="22"/>
  <c r="I26" i="22"/>
  <c r="I27" i="22"/>
  <c r="I28" i="22"/>
  <c r="I29" i="22"/>
  <c r="I30" i="22"/>
  <c r="I31" i="22"/>
  <c r="I32" i="22"/>
  <c r="I33" i="22"/>
  <c r="I34" i="22"/>
  <c r="I35" i="22"/>
  <c r="I36" i="22"/>
  <c r="I37" i="22"/>
  <c r="I38" i="22"/>
  <c r="I39" i="22"/>
  <c r="I40" i="22"/>
  <c r="I41" i="22"/>
  <c r="I42" i="22"/>
  <c r="I43" i="22"/>
  <c r="I44" i="22"/>
  <c r="I45" i="22"/>
  <c r="I46" i="22"/>
  <c r="I47" i="22"/>
  <c r="I48" i="22"/>
  <c r="I49" i="22"/>
  <c r="I50" i="22"/>
  <c r="I51" i="22"/>
  <c r="I52" i="22"/>
  <c r="I53" i="22"/>
  <c r="I3" i="22"/>
  <c r="E50" i="23" l="1"/>
  <c r="P53" i="26" l="1"/>
  <c r="P3" i="26"/>
  <c r="P4" i="26"/>
  <c r="P5" i="26"/>
  <c r="P6" i="26"/>
  <c r="P7" i="26"/>
  <c r="P8" i="26"/>
  <c r="P9" i="26"/>
  <c r="P10" i="26"/>
  <c r="P11" i="26"/>
  <c r="P12" i="26"/>
  <c r="P13" i="26"/>
  <c r="P14" i="26"/>
  <c r="P16" i="26"/>
  <c r="P17" i="26"/>
  <c r="P18" i="26"/>
  <c r="P19" i="26"/>
  <c r="P20" i="26"/>
  <c r="P21" i="26"/>
  <c r="P22" i="26"/>
  <c r="P23" i="26"/>
  <c r="P24" i="26"/>
  <c r="P25" i="26"/>
  <c r="P26" i="26"/>
  <c r="P27" i="26"/>
  <c r="P28" i="26"/>
  <c r="P29" i="26"/>
  <c r="P30" i="26"/>
  <c r="P31" i="26"/>
  <c r="P32" i="26"/>
  <c r="P33" i="26"/>
  <c r="P34" i="26"/>
  <c r="P35" i="26"/>
  <c r="P36" i="26"/>
  <c r="P37" i="26"/>
  <c r="P38" i="26"/>
  <c r="P39" i="26"/>
  <c r="P40" i="26"/>
  <c r="P41" i="26"/>
  <c r="P42" i="26"/>
  <c r="P43" i="26"/>
  <c r="P44" i="26"/>
  <c r="P45" i="26"/>
  <c r="P46" i="26"/>
  <c r="P47" i="26"/>
  <c r="P48" i="26"/>
  <c r="P49" i="26"/>
  <c r="P50" i="26"/>
  <c r="P51" i="26"/>
  <c r="P52" i="26"/>
  <c r="P2" i="26"/>
  <c r="O25" i="26" l="1"/>
  <c r="O3" i="26" l="1"/>
  <c r="O4" i="26"/>
  <c r="O5" i="26"/>
  <c r="O6" i="26"/>
  <c r="O7" i="26"/>
  <c r="O8" i="26"/>
  <c r="O9" i="26"/>
  <c r="O10" i="26"/>
  <c r="O11" i="26"/>
  <c r="O12" i="26"/>
  <c r="O13" i="26"/>
  <c r="O14" i="26"/>
  <c r="O15" i="26"/>
  <c r="O16" i="26"/>
  <c r="O17" i="26"/>
  <c r="O18" i="26"/>
  <c r="O19" i="26"/>
  <c r="O20" i="26"/>
  <c r="O21" i="26"/>
  <c r="O22" i="26"/>
  <c r="O23" i="26"/>
  <c r="O24" i="26"/>
  <c r="O26" i="26"/>
  <c r="O27" i="26"/>
  <c r="O28" i="26"/>
  <c r="O29" i="26"/>
  <c r="O30" i="26"/>
  <c r="O31" i="26"/>
  <c r="O32" i="26"/>
  <c r="O33" i="26"/>
  <c r="O34" i="26"/>
  <c r="O35" i="26"/>
  <c r="O36" i="26"/>
  <c r="O37" i="26"/>
  <c r="O38" i="26"/>
  <c r="O39" i="26"/>
  <c r="O40" i="26"/>
  <c r="O41" i="26"/>
  <c r="O42" i="26"/>
  <c r="O43" i="26"/>
  <c r="O44" i="26"/>
  <c r="O45" i="26"/>
  <c r="O46" i="26"/>
  <c r="O47" i="26"/>
  <c r="O48" i="26"/>
  <c r="O49" i="26"/>
  <c r="O50" i="26"/>
  <c r="O51" i="26"/>
  <c r="O52" i="26"/>
  <c r="O2" i="26"/>
  <c r="M2" i="26"/>
  <c r="M3" i="26"/>
  <c r="M4" i="26"/>
  <c r="M5" i="26"/>
  <c r="M6" i="26"/>
  <c r="M7" i="26"/>
  <c r="M8" i="26"/>
  <c r="M9" i="26"/>
  <c r="M10" i="26"/>
  <c r="M11" i="26"/>
  <c r="M12" i="26"/>
  <c r="M13" i="26"/>
  <c r="M14" i="26"/>
  <c r="M15" i="26"/>
  <c r="M16" i="26"/>
  <c r="M17" i="26"/>
  <c r="M18" i="26"/>
  <c r="M19" i="26"/>
  <c r="M20" i="26"/>
  <c r="M21" i="26"/>
  <c r="M22" i="26"/>
  <c r="M23" i="26"/>
  <c r="M24" i="26"/>
  <c r="M25" i="26"/>
  <c r="M26" i="26"/>
  <c r="M27" i="26"/>
  <c r="M28" i="26"/>
  <c r="M29" i="26"/>
  <c r="M30" i="26"/>
  <c r="M31" i="26"/>
  <c r="M32" i="26"/>
  <c r="M33" i="26"/>
  <c r="M34" i="26"/>
  <c r="M35" i="26"/>
  <c r="M36" i="26"/>
  <c r="M37" i="26"/>
  <c r="M38" i="26"/>
  <c r="M39" i="26"/>
  <c r="M40" i="26"/>
  <c r="M41" i="26"/>
  <c r="M42" i="26"/>
  <c r="M43" i="26"/>
  <c r="M44" i="26"/>
  <c r="M45" i="26"/>
  <c r="M46" i="26"/>
  <c r="M47" i="26"/>
  <c r="M48" i="26"/>
  <c r="M49" i="26"/>
  <c r="M50" i="26"/>
  <c r="M51" i="26"/>
  <c r="M52" i="26"/>
  <c r="E16" i="23" l="1"/>
  <c r="E4" i="24"/>
  <c r="E5" i="24"/>
  <c r="E6" i="24"/>
  <c r="E7" i="24"/>
  <c r="E8" i="24"/>
  <c r="E9" i="24"/>
  <c r="E10" i="24"/>
  <c r="E11" i="24"/>
  <c r="E12" i="24"/>
  <c r="E13" i="24"/>
  <c r="E14" i="24"/>
  <c r="E15" i="24"/>
  <c r="E16" i="24"/>
  <c r="E17" i="24"/>
  <c r="E18" i="24"/>
  <c r="E19" i="24"/>
  <c r="E20" i="24"/>
  <c r="E21" i="24"/>
  <c r="E22" i="24"/>
  <c r="E23" i="24"/>
  <c r="E24" i="24"/>
  <c r="E25" i="24"/>
  <c r="E26" i="24"/>
  <c r="E27" i="24"/>
  <c r="E28" i="24"/>
  <c r="E29" i="24"/>
  <c r="E30" i="24"/>
  <c r="E31" i="24"/>
  <c r="E32" i="24"/>
  <c r="E33" i="24"/>
  <c r="E34" i="24"/>
  <c r="E35" i="24"/>
  <c r="E37" i="24"/>
  <c r="E38" i="24"/>
  <c r="E39" i="24"/>
  <c r="E36" i="24"/>
  <c r="E40" i="24"/>
  <c r="E41" i="24"/>
  <c r="E42" i="24"/>
  <c r="E43" i="24"/>
  <c r="E44" i="24"/>
  <c r="E45" i="24"/>
  <c r="E46" i="24"/>
  <c r="E47" i="24"/>
  <c r="E48" i="24"/>
  <c r="E49" i="24"/>
  <c r="E50" i="24"/>
  <c r="E51" i="24"/>
  <c r="E52" i="24"/>
  <c r="E53" i="24"/>
  <c r="E3" i="24"/>
  <c r="E4" i="23"/>
  <c r="E5" i="23"/>
  <c r="E6" i="23"/>
  <c r="E7" i="23"/>
  <c r="E8" i="23"/>
  <c r="E9" i="23"/>
  <c r="E10" i="23"/>
  <c r="E11" i="23"/>
  <c r="E12" i="23"/>
  <c r="E13" i="23"/>
  <c r="E14" i="23"/>
  <c r="E15" i="23"/>
  <c r="E17" i="23"/>
  <c r="E18" i="23"/>
  <c r="E19" i="23"/>
  <c r="E20" i="23"/>
  <c r="E21" i="23"/>
  <c r="E22" i="23"/>
  <c r="E23" i="23"/>
  <c r="E24" i="23"/>
  <c r="E25" i="23"/>
  <c r="E26" i="23"/>
  <c r="E27" i="23"/>
  <c r="E28" i="23"/>
  <c r="E29" i="23"/>
  <c r="E30" i="23"/>
  <c r="E31" i="23"/>
  <c r="E32" i="23"/>
  <c r="E33" i="23"/>
  <c r="E34" i="23"/>
  <c r="E35" i="23"/>
  <c r="E36" i="23"/>
  <c r="E37" i="23"/>
  <c r="E38" i="23"/>
  <c r="E39" i="23"/>
  <c r="E40" i="23"/>
  <c r="E41" i="23"/>
  <c r="E42" i="23"/>
  <c r="E43" i="23"/>
  <c r="E44" i="23"/>
  <c r="E45" i="23"/>
  <c r="E46" i="23"/>
  <c r="E47" i="23"/>
  <c r="E48" i="23"/>
  <c r="E49" i="23"/>
  <c r="E51" i="23"/>
  <c r="E53" i="23"/>
  <c r="E52" i="23"/>
  <c r="E3" i="23"/>
  <c r="M3" i="10" l="1"/>
  <c r="M4" i="10"/>
  <c r="M5" i="10"/>
  <c r="M6" i="10"/>
  <c r="M7" i="10"/>
  <c r="M8" i="10"/>
  <c r="M9" i="10"/>
  <c r="M10" i="10"/>
  <c r="M11" i="10"/>
  <c r="M12" i="10"/>
  <c r="M15" i="10"/>
  <c r="M17" i="10"/>
  <c r="M18" i="10"/>
  <c r="M19" i="10"/>
  <c r="M20" i="10"/>
  <c r="M21" i="10"/>
  <c r="M22" i="10"/>
  <c r="M23" i="10"/>
  <c r="M24" i="10"/>
  <c r="M28" i="10"/>
  <c r="M29" i="10"/>
  <c r="M30" i="10"/>
  <c r="M31" i="10"/>
  <c r="M32" i="10"/>
  <c r="M39" i="10"/>
  <c r="M40" i="10"/>
  <c r="M41" i="10"/>
  <c r="M2" i="10"/>
  <c r="K4" i="22" l="1"/>
  <c r="K5" i="22"/>
  <c r="K6" i="22"/>
  <c r="K7" i="22"/>
  <c r="K8" i="22"/>
  <c r="K9" i="22"/>
  <c r="K10" i="22"/>
  <c r="K11" i="22"/>
  <c r="K12" i="22"/>
  <c r="K13" i="22"/>
  <c r="K14" i="22"/>
  <c r="K15" i="22"/>
  <c r="K16" i="22"/>
  <c r="K17" i="22"/>
  <c r="K18" i="22"/>
  <c r="K19" i="22"/>
  <c r="K20" i="22"/>
  <c r="K21" i="22"/>
  <c r="K22" i="22"/>
  <c r="K23" i="22"/>
  <c r="K24" i="22"/>
  <c r="K25" i="22"/>
  <c r="K26" i="22"/>
  <c r="K27" i="22"/>
  <c r="K28" i="22"/>
  <c r="K29" i="22"/>
  <c r="K30" i="22"/>
  <c r="K31" i="22"/>
  <c r="K32" i="22"/>
  <c r="K33" i="22"/>
  <c r="K34" i="22"/>
  <c r="K35" i="22"/>
  <c r="K37" i="22"/>
  <c r="K38" i="22"/>
  <c r="K39" i="22"/>
  <c r="K36" i="22"/>
  <c r="K40" i="22"/>
  <c r="K41" i="22"/>
  <c r="K42" i="22"/>
  <c r="K43" i="22"/>
  <c r="K44" i="22"/>
  <c r="K45" i="22"/>
  <c r="K46" i="22"/>
  <c r="K47" i="22"/>
  <c r="K48" i="22"/>
  <c r="K49" i="22"/>
  <c r="K50" i="22"/>
  <c r="K51" i="22"/>
  <c r="K52" i="22"/>
  <c r="K53" i="22"/>
  <c r="K3" i="22"/>
</calcChain>
</file>

<file path=xl/sharedStrings.xml><?xml version="1.0" encoding="utf-8"?>
<sst xmlns="http://schemas.openxmlformats.org/spreadsheetml/2006/main" count="527" uniqueCount="166">
  <si>
    <t>Cabin Seats</t>
  </si>
  <si>
    <t>a</t>
  </si>
  <si>
    <t>b</t>
  </si>
  <si>
    <t>d</t>
  </si>
  <si>
    <t>c</t>
  </si>
  <si>
    <t>Aircraft Type</t>
  </si>
  <si>
    <t>Airbus A220-300</t>
  </si>
  <si>
    <t>Airbus A319</t>
  </si>
  <si>
    <t>Airbus A320</t>
  </si>
  <si>
    <t>Airbus A320neo</t>
  </si>
  <si>
    <t>Airbus A321</t>
  </si>
  <si>
    <t>Airbus A321neo</t>
  </si>
  <si>
    <t>Airbus A330-200</t>
  </si>
  <si>
    <t>Airbus A330-300</t>
  </si>
  <si>
    <t>Airbus A330-900</t>
  </si>
  <si>
    <t>Airbus A350-900</t>
  </si>
  <si>
    <t>Airbus A380-800</t>
  </si>
  <si>
    <t>ATR 42</t>
  </si>
  <si>
    <t>ATR 72</t>
  </si>
  <si>
    <t>Beechcraft 1900D</t>
  </si>
  <si>
    <t>Boeing 717-200</t>
  </si>
  <si>
    <t>Boeing 737 Max 8</t>
  </si>
  <si>
    <t>Boeing 737 MAX 9</t>
  </si>
  <si>
    <t>Boeing 737-300</t>
  </si>
  <si>
    <t>Boeing 737-400</t>
  </si>
  <si>
    <t>Boeing 737-500</t>
  </si>
  <si>
    <t>Boeing 737-700</t>
  </si>
  <si>
    <t>Boeing 737-800</t>
  </si>
  <si>
    <t>Boeing 737-900</t>
  </si>
  <si>
    <t>Boeing 747-400</t>
  </si>
  <si>
    <t>Boeing 757-200</t>
  </si>
  <si>
    <t>Boeing 767-300</t>
  </si>
  <si>
    <t>Boeing 777-200</t>
  </si>
  <si>
    <t>Boeing 777-200ER</t>
  </si>
  <si>
    <t>Boeing 777-300ER</t>
  </si>
  <si>
    <t>Boeing 787-8</t>
  </si>
  <si>
    <t>Boeing 787-9</t>
  </si>
  <si>
    <t>Boeing MD-80</t>
  </si>
  <si>
    <t>Bombardier CRJ100</t>
  </si>
  <si>
    <t>Bombardier CRJ200</t>
  </si>
  <si>
    <t>Bombardier CRJ700</t>
  </si>
  <si>
    <t>Bombardier CRJ900</t>
  </si>
  <si>
    <t>Bombardier CRJ1000</t>
  </si>
  <si>
    <t>De Havilland Canada Dash 8 Q100</t>
  </si>
  <si>
    <t xml:space="preserve">De Havilland Canada Dash 8 Q300 </t>
  </si>
  <si>
    <t>De Havilland Canada Dash 8 Q400</t>
  </si>
  <si>
    <t xml:space="preserve">De Havilland Canada Twin Otter </t>
  </si>
  <si>
    <t>Embraer E170</t>
  </si>
  <si>
    <t>Embraer E175</t>
  </si>
  <si>
    <t>Embraer E190</t>
  </si>
  <si>
    <t>Embraer E195</t>
  </si>
  <si>
    <t>Embraer E195-E2</t>
  </si>
  <si>
    <t>Embraer EMB-120 Brasilia</t>
  </si>
  <si>
    <t>Embraer ERJ-145</t>
  </si>
  <si>
    <t>Fokker 100</t>
  </si>
  <si>
    <t>Saab 340</t>
  </si>
  <si>
    <t>Sukhoi Superjet 100</t>
  </si>
  <si>
    <t>Max. Payload (kg)</t>
  </si>
  <si>
    <t>Range A (km)</t>
  </si>
  <si>
    <t>Range B (km)</t>
  </si>
  <si>
    <t>Payload, B (kg)</t>
  </si>
  <si>
    <t>Range C (km)</t>
  </si>
  <si>
    <t>MTOM (kg)</t>
  </si>
  <si>
    <t>MZFM (kg)</t>
  </si>
  <si>
    <t>https://aircraft.airbus.com/sites/g/files/jlcbta126/files/2025-01/AC_A320_0624.pdf</t>
  </si>
  <si>
    <t>https://aircraft.airbus.com/sites/g/files/jlcbta126/files/2024-12/AC_A350_1224.pdf</t>
  </si>
  <si>
    <t>https://aircraft.airbus.com/sites/g/files/jlcbta126/files/2024-11/AC_A330_1124.pdf</t>
  </si>
  <si>
    <t>e^2</t>
  </si>
  <si>
    <t>https://aircraft.airbus.com/sites/g/files/jlcbta126/files/2025-01/AC_A321_0624.pdf</t>
  </si>
  <si>
    <t>https://aircraft.airbus.com/sites/g/files/jlcbta126/files/2025-01/AC_A319_0624.pdf</t>
  </si>
  <si>
    <t>https://aircraft.airbus.com/sites/g/files/jlcbta126/files/2025-03/A220-ACP-Issue008-01-28Feb2025.PDF</t>
  </si>
  <si>
    <t>https://www.boeing.com/content/dam/boeing/boeingdotcom/commercial/airports/acaps/717.pdf</t>
  </si>
  <si>
    <t>https://www.boeing.com/content/dam/boeing/boeingdotcom/commercial/airports/acaps/737CL_REV_E.pdf</t>
  </si>
  <si>
    <t>CFM56-3B1 ENGINES 20,000 LB SLST TWO-CLASS</t>
  </si>
  <si>
    <t>CFM56-3B2 ENGINES 22,000 LB SLST TWO-CLASS</t>
  </si>
  <si>
    <t>CFM56-3B1 ENGINES 18,500 LB SLST TWO-CLASS</t>
  </si>
  <si>
    <t>TWO-CLASS TAXI WEIGHT 155000 LB</t>
  </si>
  <si>
    <t>https://www.boeing.com/content/dam/boeing/boeingdotcom/commercial/airports/acaps/737NG_REV_B.pdf</t>
  </si>
  <si>
    <t>TWO-CLASS TAXI WEIGHT 174000 LB</t>
  </si>
  <si>
    <t>TWO-CLASS TAXI WEIGHT 164000 LB</t>
  </si>
  <si>
    <t>MODEL</t>
  </si>
  <si>
    <t xml:space="preserve">BBJ MAX 8 TAXI WEIGHT 181700 LB </t>
  </si>
  <si>
    <t>https://www.boeing.com/content/dam/boeing/boeingdotcom/commercial/airports/acaps/737MAX_Rev_J.pdf</t>
  </si>
  <si>
    <t xml:space="preserve">BBJ MAX 9 TAXI WEIGHT 195200 LB </t>
  </si>
  <si>
    <t>MIXED CLASS TAXI WEIGHT 111000 LB</t>
  </si>
  <si>
    <t>https://www.boeing.com/content/dam/boeing/boeingdotcom/commercial/airports/acaps/747-400_Rev_F.pdf</t>
  </si>
  <si>
    <t>CF6-80C2B1 ENGINES TAXI WEIGHT 877000</t>
  </si>
  <si>
    <t>TWO-CLASS TAXI WEIGHT 221000 LB</t>
  </si>
  <si>
    <t>MIXED CLASS TAXI WEIGHT 352000 LB</t>
  </si>
  <si>
    <t>https://www.boeing.com/content/dam/boeing/boeingdotcom/commercial/airports/acaps/767_REV_K.pdf</t>
  </si>
  <si>
    <t>https://www.boeing.com/content/dam/boeing/boeingdotcom/commercial/airports/acaps/757_Rev_H.pdf</t>
  </si>
  <si>
    <t>THREE-CLASS BASELINE GE ENGINES</t>
  </si>
  <si>
    <t>https://www.boeing.com/content/dam/boeing/boeingdotcom/commercial/airports/acaps/777-200-200ER-300_Rev_E.pdf</t>
  </si>
  <si>
    <t>TWO-CLASS</t>
  </si>
  <si>
    <t>https://www.boeing.com/content/dam/boeing/boeingdotcom/commercial/airports/acaps/777-200LR-300ER-F_Rev_G.pdf</t>
  </si>
  <si>
    <t>TWO-CLASS TAXI WEIGHT 582000 LB</t>
  </si>
  <si>
    <t>https://www.boeing.com/content/dam/boeing/boeingdotcom/commercial/airports/acaps/787_Rev_P.pdf</t>
  </si>
  <si>
    <t>MD-87 TAXI WEIGHT 141000 LB</t>
  </si>
  <si>
    <t>https://customer.aero.bombardier.com/webd/BAG/CustSite/BRAD/RACSDocument.nsf/51aae8b2b3bfdf6685256c300045ff31/ec63f8639ff3ab9d85257c1500635bd8/$FILE/ATT1ES4H.pdf/CRJ200APMR8.pdf</t>
  </si>
  <si>
    <t>https://www.boeing.com/content/dam/boeing/boeingdotcom/commercial/airports/acaps/MD80.pdf</t>
  </si>
  <si>
    <t>https://customer.aero.bombardier.com/webd/BAG/CustSite/BRAD/RACSDocument.nsf/51aae8b2b3bfdf6685256c300045ff31/ec63f8639ff3ab9d85257c1500635bd8/$FILE/ATTE8Q23.pdf/CRJ700APMR15.pdf</t>
  </si>
  <si>
    <t>https://customer.aero.bombardier.com/webd/BAG/CustSite/BRAD/RACSDocument.nsf/51aae8b2b3bfdf6685256c300045ff31/ec63f8639ff3ab9d85257c1500635bd8/$FILE/ATTQF1EY.pdf/CRJ900APMR11.pdf</t>
  </si>
  <si>
    <t>CL-600-2D24</t>
  </si>
  <si>
    <t>https://customer.aero.bombardier.com/webd/BAG/CustSite/BRAD/RACSDocument.nsf/51aae8b2b3bfdf6685256c300045ff31/ec63f8639ff3ab9d85257c1500635bd8/$FILE/ATT82VLY.pdf/CRJ1000APMR8.pdf</t>
  </si>
  <si>
    <t>https://dehavillandportal.com/assets/public-documents/D8100-APM.pdf</t>
  </si>
  <si>
    <t>CR803SO00002</t>
  </si>
  <si>
    <t>HIGH GROSS WEIGHT</t>
  </si>
  <si>
    <t>https://dehavillandportal.com/assets/public-documents/D8400-APM.pdf</t>
  </si>
  <si>
    <t>https://dehavillandportal.com/assets/public-documents/D8300-APM.pdf</t>
  </si>
  <si>
    <t>WHEELS</t>
  </si>
  <si>
    <t>https://www.embraercommercialaviation.com/wp-content/uploads/2017/02/APM_E170.pdf</t>
  </si>
  <si>
    <t>STD</t>
  </si>
  <si>
    <t>https://www.embraercommercialaviation.com/wp-content/uploads/2017/02/APM_E175.pdf</t>
  </si>
  <si>
    <t>https://www.embraercommercialaviation.com/wp-content/uploads/2017/06/APM_190.pdf</t>
  </si>
  <si>
    <t>https://www.embraercommercialaviation.com/wp-content/uploads/2017/02/APM_E195.pdf</t>
  </si>
  <si>
    <t>RT</t>
  </si>
  <si>
    <t>https://www.embraercommercialaviation.com/wp-content/uploads/2017/06/E-JETS-E2_APM_E-JetsE2.pdf</t>
  </si>
  <si>
    <t>https://www.embraercommercialaviation.com/wp-content/uploads/2017/02/APM_ERJ145.pdf</t>
  </si>
  <si>
    <t>https://www.fokkerservicesgroup.com/media/emccsdnm/fsg_fokker-100.pdf</t>
  </si>
  <si>
    <t>340 A</t>
  </si>
  <si>
    <t>https://www.academia.edu/24175351/AIRPLANE_CHARACTERISTICS_FOR_AIRPORT_PLANNING_Including_Saab_Fairchild_340A_Saab_SF_340A_Saab_340B?auto=download</t>
  </si>
  <si>
    <t>WV008</t>
  </si>
  <si>
    <t>https://www.airbus.com/sites/g/files/jlcbta136/files/2021-11/Airbus-Aircraft-AC-A380.pdf</t>
  </si>
  <si>
    <t>WV010</t>
  </si>
  <si>
    <t>(MZFW-PLA)/Pax</t>
  </si>
  <si>
    <t>e</t>
  </si>
  <si>
    <t>https://www.gnu.org/licenses</t>
  </si>
  <si>
    <t>See the GNU General Public License for more details.</t>
  </si>
  <si>
    <t>MERCHANTABILITY or FITNESS FOR A PARTICULAR PURPOSE.</t>
  </si>
  <si>
    <t>but WITHOUT ANY WARRANTY; without even the implied warranty of</t>
  </si>
  <si>
    <t>The spreadsheet is distributed in the hope that it will be useful,</t>
  </si>
  <si>
    <t>the Free Software Foundation, License Version 3.</t>
  </si>
  <si>
    <t>under the terms of the GNU General Public License as published by</t>
  </si>
  <si>
    <t>is free software: you can redistribute it and/or modify it</t>
  </si>
  <si>
    <t>The spreadsheet for the project</t>
  </si>
  <si>
    <t>Joel Nisa</t>
  </si>
  <si>
    <t>Copyright © 2025</t>
  </si>
  <si>
    <t>ATR 72-500 STD</t>
  </si>
  <si>
    <t>http://superjet.wikidot.com/wiki:payload-range</t>
  </si>
  <si>
    <t>https://www.aviation-broker.com/fileadmin/user_upload/flugzeuge/airliner/eads_atr_42/specs_atr_42-500.pdf</t>
  </si>
  <si>
    <t>Cruise Mach Number</t>
  </si>
  <si>
    <t>30 min and 5%</t>
  </si>
  <si>
    <t>WV002</t>
  </si>
  <si>
    <t>45 min</t>
  </si>
  <si>
    <t>https://www.aviation-broker.com/fileadmin/user_upload/flugzeuge/airliner/eads_atr_72/specs_atr_72-500.pdf</t>
  </si>
  <si>
    <t>https://www.vikingair.com/sites/default/files/documents/Twin%20Otter%20Series%20400%20Multi-Page%20Brochure.pdf</t>
  </si>
  <si>
    <t>https://web.archive.org/web/20120315223626/http://www.raytheon.com/businesses/rtnwcm/groups/public/documents/content/rtn_raas_prod_1900dp_pdf.pdf</t>
  </si>
  <si>
    <t>30 min and 10%</t>
  </si>
  <si>
    <t>(MTOM-MPL)/Pax</t>
  </si>
  <si>
    <t>Fuel Consumption of the 50 Most Used Passenger Aircraft as a Function of Flight Distance</t>
  </si>
  <si>
    <t>SOURCE WEIGHTS AND PRD</t>
  </si>
  <si>
    <t>-</t>
  </si>
  <si>
    <t>Max Cruise Mach Number (Aircraft Database)</t>
  </si>
  <si>
    <t>Reserves*1</t>
  </si>
  <si>
    <t>Distance to Alternate [Nm]*2</t>
  </si>
  <si>
    <t>*1    Values of reserves in orange are estimated due to lack of data specified in the Payload Range Diagram. Values are taken from similar aircraft in range and weight, if possible from the same manufacturer.</t>
  </si>
  <si>
    <t>*2    Values of distance to alternate in green are based on an heuristic by Scholz (0 NM for R1&lt;500 km; R1[km]*0,1 NM for 500&lt;R1&lt;2000 km; 200 NM for R1&gt;2000 km)</t>
  </si>
  <si>
    <t>https://emb-main-public-documents.s3-accelerate.amazonaws.com/anonymous/public/home/aiport-planing/commercial/%281%29EMB%20120_APM_120.pdf?X-Amz-Security-Token=IQoJb3JpZ2luX2VjEMr%2F%2F%2F%2F%2F%2F%2F%2F%2F%2FwEaCXVzLWVhc3QtMSJIMEYCIQCdDeB8RdCGbHRJ1Qc1mo5z03SYsd3BCZg0XsR9jeGm4AIhALt0plmM9%2BV1VBLivIU2ELKA9r0MB2pA5Mcvp2xR%2FyLqKvkECBMQARoMMzg4Mzg1NDk1ODIwIgyt3dt7voXdAM30r%2Bgq1gTMPQIBNeSw6CNOrwPm7zITME8qESNIuw5EomJJPTPXQI4pYtieKe%2BZBxGjfd9BHaato5kTdr%2FpwR8mwbbocklnYCq7uMt66DccIYQfp%2BGbD22QJuJQ1BTfBVvwllYgIE438unclonZ%2FU8qZddEiQOL2kdBw0Brg25yG3G5Ii6XE4F1nvv6iAJcDe0UmeeQpj4ukQvryZbjp755Q7s%2F42C8%2FR4PG1%2FwpxvRyfYjztEHtsLBkwKOVT5cvcb5V4wI8cz1wCNs6Po0UnWCwecesMyR9Sv9lYpshso7RfNvRFSkjQGCGhZkLRe1JzgsKmWssojEWRpANIO8xT7M0061npZAKAaT4Pa%2FpLw%2FLKimXezHbhfvBoTAASWO0hjq6DUiLdyljshvyC5%2BhAiV77%2Bfsdkf%2FR6ez0MgFQONxV4TBqV%2F4zMQcs07ou%2B42%2B2IunqLzCCREaBga5383hYuHylYc5wwcbo7Q3l8scBQHAHE8uo%2BN9SeUXGf0ritdCwV3VPcc92Ak40ODLXfpprDxVZe7wJa4CnTKP%2BU5c5%2BsCBcUAAkb8o0ruR7Mqb7cFa2wQqkzL0BDhWTGr6a7em8bRM5GNLzVkCEo9g2mdMO06v5C2%2FjHqvsbcNb%2BgSmT9EAu8nCFncvdbN9vlaNhYUDG%2FzzgyndiYWH6p1ZnFhJe1t%2B2ehx4iz%2BaKkGsnih2%2FF3TvYixwZMXt7wba%2BYyV95iX3UmfpDqyuxY7%2BUI8umNA0XwO%2F789ZD66nQR7rxUUiQp%2FKhBjI5JHmD1rMn7QwCS%2B4GJ2QXBBeX8o4FMI%2BY7MQGOpkBZH3vWbad9i385fr6ZPIZAHVl2wqas7hwnuXQ56hSdA9k99RbcOGL0yEy570rOnH3dNLNPC9n0yKFNfe2aU4m6zL%2FxPO3x4Hwstlxsc0LPandOAhA2V6z5RWgOZ1FP5FFIL%2F84Kv5ElVIwOGl8lsgmIk6hAC%2F%2B93OH%2BHUdILEFvfP%2FlKLDCnDXarDvTpmjacwd6p2zItajGIq&amp;X-Amz-Algorithm=AWS4-HMAC-SHA256&amp;X-Amz-Date=20250812T102205Z&amp;X-Amz-SignedHeaders=host&amp;X-Amz-Expires=3600&amp;X-Amz-Credential=ASIAVU3MULMGIZGE3KJO%2F20250812%2Fus-east-1%2Fs3%2Faws4_request&amp;X-Amz-Signature=f278ba0f8ce7dc4cfc9a0c088856c78527aced8fca7392172e6e83d536680d6a</t>
  </si>
  <si>
    <t>Mimimum Fuel Stage Length (km)</t>
  </si>
  <si>
    <t>Mimimum Fuel  (kg/100 km)</t>
  </si>
  <si>
    <t>Consumption RA (kg/100 km)</t>
  </si>
  <si>
    <t>Delta Consumption  (%)</t>
  </si>
  <si>
    <t>average:</t>
  </si>
  <si>
    <t>Method: SAR (Specific Air Range)</t>
  </si>
  <si>
    <t>Method: Extended Payload-Range</t>
  </si>
  <si>
    <t>Aircraft not considered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</si>
</sst>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
    <numFmt numFmtId="166" formatCode="0.0000"/>
  </numFmts>
  <fonts count="20" x14ac:knownFonts="1">
    <font>
      <sz val="12"/>
      <color theme="1"/>
      <name val="Aptos Narrow"/>
      <family val="2"/>
      <scheme val="minor"/>
    </font>
    <font>
      <sz val="10"/>
      <color theme="1"/>
      <name val="Aptos Narrow"/>
      <family val="2"/>
      <scheme val="minor"/>
    </font>
    <font>
      <b/>
      <i/>
      <sz val="12"/>
      <color theme="1"/>
      <name val="Aptos Narrow"/>
      <family val="2"/>
      <scheme val="minor"/>
    </font>
    <font>
      <sz val="11"/>
      <color theme="1"/>
      <name val="Arial"/>
      <family val="2"/>
    </font>
    <font>
      <u/>
      <sz val="11"/>
      <color indexed="12"/>
      <name val="Calibri"/>
      <family val="2"/>
    </font>
    <font>
      <u/>
      <sz val="10"/>
      <color indexed="12"/>
      <name val="Arial"/>
      <family val="2"/>
    </font>
    <font>
      <b/>
      <sz val="10"/>
      <color theme="1"/>
      <name val="Arial"/>
      <family val="2"/>
    </font>
    <font>
      <sz val="11"/>
      <color theme="1"/>
      <name val="Aptos Narrow"/>
      <family val="2"/>
      <scheme val="minor"/>
    </font>
    <font>
      <u/>
      <sz val="10"/>
      <color theme="10"/>
      <name val="Arial"/>
      <family val="2"/>
    </font>
    <font>
      <u/>
      <sz val="11"/>
      <color rgb="FF0000FF"/>
      <name val="Aptos Narrow"/>
      <family val="2"/>
      <scheme val="minor"/>
    </font>
    <font>
      <sz val="11"/>
      <color indexed="8"/>
      <name val="Aptos Narrow"/>
      <family val="2"/>
      <scheme val="minor"/>
    </font>
    <font>
      <b/>
      <sz val="11"/>
      <color indexed="8"/>
      <name val="Aptos Narrow"/>
      <family val="2"/>
      <scheme val="minor"/>
    </font>
    <font>
      <sz val="11"/>
      <name val="Aptos Narrow"/>
      <family val="2"/>
      <scheme val="minor"/>
    </font>
    <font>
      <sz val="8"/>
      <name val="Aptos Narrow"/>
      <family val="2"/>
      <scheme val="minor"/>
    </font>
    <font>
      <sz val="12"/>
      <color theme="1"/>
      <name val="Aptos Narrow"/>
      <family val="2"/>
      <scheme val="minor"/>
    </font>
    <font>
      <sz val="12"/>
      <color rgb="FFFF0000"/>
      <name val="Aptos Narrow"/>
      <family val="2"/>
      <scheme val="minor"/>
    </font>
    <font>
      <sz val="12"/>
      <color theme="5"/>
      <name val="Aptos Narrow"/>
      <family val="2"/>
      <scheme val="minor"/>
    </font>
    <font>
      <sz val="12"/>
      <color theme="9"/>
      <name val="Aptos Narrow"/>
      <family val="2"/>
      <scheme val="minor"/>
    </font>
    <font>
      <sz val="12"/>
      <color rgb="FF00B050"/>
      <name val="Aptos Narrow"/>
      <family val="2"/>
      <scheme val="minor"/>
    </font>
    <font>
      <b/>
      <i/>
      <sz val="10"/>
      <color theme="1"/>
      <name val="Aptos Narrow"/>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00"/>
        <bgColor indexed="64"/>
      </patternFill>
    </fill>
  </fills>
  <borders count="14">
    <border>
      <left/>
      <right/>
      <top/>
      <bottom/>
      <diagonal/>
    </border>
    <border>
      <left style="thin">
        <color indexed="64"/>
      </left>
      <right/>
      <top/>
      <bottom/>
      <diagonal/>
    </border>
    <border>
      <left/>
      <right style="thin">
        <color indexed="64"/>
      </right>
      <top/>
      <bottom/>
      <diagonal/>
    </border>
    <border>
      <left/>
      <right/>
      <top/>
      <bottom style="medium">
        <color indexed="64"/>
      </bottom>
      <diagonal/>
    </border>
    <border>
      <left style="thin">
        <color indexed="64"/>
      </left>
      <right/>
      <top/>
      <bottom style="medium">
        <color indexed="64"/>
      </bottom>
      <diagonal/>
    </border>
    <border>
      <left/>
      <right style="thin">
        <color theme="0" tint="-0.14999847407452621"/>
      </right>
      <top/>
      <bottom/>
      <diagonal/>
    </border>
    <border>
      <left style="thin">
        <color theme="0" tint="-0.14999847407452621"/>
      </left>
      <right style="thin">
        <color theme="1"/>
      </right>
      <top style="thin">
        <color theme="0" tint="-0.14999847407452621"/>
      </top>
      <bottom style="thin">
        <color theme="0" tint="-0.14999847407452621"/>
      </bottom>
      <diagonal/>
    </border>
    <border>
      <left/>
      <right style="thin">
        <color theme="0" tint="-0.14999847407452621"/>
      </right>
      <top/>
      <bottom style="medium">
        <color theme="1"/>
      </bottom>
      <diagonal/>
    </border>
    <border>
      <left style="thin">
        <color theme="0" tint="-0.14999847407452621"/>
      </left>
      <right style="thin">
        <color theme="1"/>
      </right>
      <top/>
      <bottom style="thin">
        <color theme="0" tint="-0.14999847407452621"/>
      </bottom>
      <diagonal/>
    </border>
    <border>
      <left style="thin">
        <color theme="0" tint="-0.14999847407452621"/>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theme="0" tint="-0.14999847407452621"/>
      </left>
      <right style="thin">
        <color theme="1"/>
      </right>
      <top style="thin">
        <color theme="0" tint="-0.14999847407452621"/>
      </top>
      <bottom/>
      <diagonal/>
    </border>
  </borders>
  <cellStyleXfs count="9">
    <xf numFmtId="0" fontId="0" fillId="0" borderId="0"/>
    <xf numFmtId="0" fontId="1" fillId="0" borderId="0"/>
    <xf numFmtId="0" fontId="3" fillId="0" borderId="0"/>
    <xf numFmtId="0" fontId="4" fillId="0" borderId="0" applyNumberFormat="0" applyFill="0" applyBorder="0" applyAlignment="0" applyProtection="0">
      <alignment vertical="top"/>
      <protection locked="0"/>
    </xf>
    <xf numFmtId="0" fontId="7"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9" fontId="14" fillId="0" borderId="0" applyFont="0" applyFill="0" applyBorder="0" applyAlignment="0" applyProtection="0"/>
  </cellStyleXfs>
  <cellXfs count="55">
    <xf numFmtId="0" fontId="0" fillId="0" borderId="0" xfId="0"/>
    <xf numFmtId="0" fontId="3" fillId="0" borderId="0" xfId="2"/>
    <xf numFmtId="0" fontId="6" fillId="0" borderId="0" xfId="2" applyFont="1"/>
    <xf numFmtId="0" fontId="7" fillId="4" borderId="0" xfId="4" applyFill="1"/>
    <xf numFmtId="0" fontId="10" fillId="4" borderId="0" xfId="4" applyFont="1" applyFill="1"/>
    <xf numFmtId="0" fontId="11" fillId="4" borderId="0" xfId="4" applyFont="1" applyFill="1"/>
    <xf numFmtId="0" fontId="12" fillId="4" borderId="0" xfId="4" applyFont="1" applyFill="1"/>
    <xf numFmtId="0" fontId="9" fillId="4" borderId="0" xfId="6" applyFont="1" applyFill="1" applyAlignment="1" applyProtection="1"/>
    <xf numFmtId="0" fontId="5" fillId="0" borderId="0" xfId="7" applyFont="1" applyAlignment="1" applyProtection="1"/>
    <xf numFmtId="0" fontId="15" fillId="0" borderId="0" xfId="0" applyFont="1"/>
    <xf numFmtId="0" fontId="14" fillId="3" borderId="8" xfId="0" applyFont="1" applyFill="1" applyBorder="1"/>
    <xf numFmtId="0" fontId="14" fillId="0" borderId="0" xfId="0" applyFont="1"/>
    <xf numFmtId="0" fontId="14" fillId="3" borderId="6" xfId="0" applyFont="1" applyFill="1" applyBorder="1"/>
    <xf numFmtId="0" fontId="14" fillId="0" borderId="1" xfId="0" applyFont="1" applyBorder="1"/>
    <xf numFmtId="0" fontId="14" fillId="0" borderId="2" xfId="0" applyFont="1" applyBorder="1"/>
    <xf numFmtId="0" fontId="16" fillId="0" borderId="0" xfId="0" applyFont="1"/>
    <xf numFmtId="0" fontId="17" fillId="0" borderId="0" xfId="0" applyFont="1"/>
    <xf numFmtId="0" fontId="0" fillId="0" borderId="2" xfId="0" applyBorder="1"/>
    <xf numFmtId="0" fontId="15" fillId="0" borderId="2" xfId="0" applyFont="1" applyBorder="1"/>
    <xf numFmtId="9" fontId="0" fillId="0" borderId="0" xfId="0" applyNumberFormat="1"/>
    <xf numFmtId="0" fontId="2" fillId="2" borderId="11"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12" xfId="1" applyFont="1" applyFill="1" applyBorder="1" applyAlignment="1">
      <alignment horizontal="center" vertical="center" wrapText="1"/>
    </xf>
    <xf numFmtId="0" fontId="0" fillId="0" borderId="10" xfId="0" applyBorder="1"/>
    <xf numFmtId="0" fontId="0" fillId="3" borderId="6" xfId="0" applyFill="1" applyBorder="1"/>
    <xf numFmtId="0" fontId="18" fillId="0" borderId="0" xfId="0" applyFont="1"/>
    <xf numFmtId="164" fontId="0" fillId="0" borderId="0" xfId="0" applyNumberFormat="1"/>
    <xf numFmtId="1" fontId="0" fillId="0" borderId="0" xfId="0" applyNumberFormat="1"/>
    <xf numFmtId="165" fontId="0" fillId="0" borderId="0" xfId="8" applyNumberFormat="1" applyFont="1"/>
    <xf numFmtId="0" fontId="0" fillId="0" borderId="0" xfId="0" applyAlignment="1">
      <alignment horizontal="right"/>
    </xf>
    <xf numFmtId="165" fontId="0" fillId="0" borderId="10" xfId="8" applyNumberFormat="1" applyFont="1" applyBorder="1"/>
    <xf numFmtId="165" fontId="0" fillId="0" borderId="0" xfId="0" applyNumberFormat="1"/>
    <xf numFmtId="0" fontId="14" fillId="3" borderId="13" xfId="0" applyFont="1" applyFill="1" applyBorder="1"/>
    <xf numFmtId="0" fontId="14" fillId="3" borderId="2" xfId="0" applyFont="1" applyFill="1" applyBorder="1"/>
    <xf numFmtId="166" fontId="14" fillId="0" borderId="0" xfId="0" applyNumberFormat="1" applyFont="1"/>
    <xf numFmtId="2" fontId="14" fillId="0" borderId="0" xfId="0" applyNumberFormat="1" applyFont="1"/>
    <xf numFmtId="2" fontId="14" fillId="0" borderId="2" xfId="0" applyNumberFormat="1" applyFont="1" applyBorder="1"/>
    <xf numFmtId="166" fontId="14" fillId="0" borderId="1" xfId="0" applyNumberFormat="1" applyFont="1" applyBorder="1"/>
    <xf numFmtId="2" fontId="14" fillId="0" borderId="1" xfId="0" applyNumberFormat="1" applyFont="1" applyBorder="1"/>
    <xf numFmtId="0" fontId="0" fillId="7" borderId="0" xfId="0" applyFill="1"/>
    <xf numFmtId="166" fontId="14" fillId="7" borderId="1" xfId="0" applyNumberFormat="1" applyFont="1" applyFill="1" applyBorder="1"/>
    <xf numFmtId="165" fontId="0" fillId="7" borderId="0" xfId="8" applyNumberFormat="1" applyFont="1" applyFill="1"/>
    <xf numFmtId="0" fontId="0" fillId="6" borderId="9" xfId="0" applyFill="1" applyBorder="1" applyAlignment="1">
      <alignment horizontal="left"/>
    </xf>
    <xf numFmtId="0" fontId="0" fillId="6" borderId="0" xfId="0" applyFill="1" applyAlignment="1">
      <alignment horizontal="left"/>
    </xf>
    <xf numFmtId="0" fontId="0" fillId="5" borderId="9" xfId="0" applyFill="1" applyBorder="1" applyAlignment="1">
      <alignment horizontal="left"/>
    </xf>
    <xf numFmtId="0" fontId="0" fillId="5" borderId="0" xfId="0" applyFill="1" applyAlignment="1">
      <alignment horizontal="left"/>
    </xf>
    <xf numFmtId="0" fontId="2" fillId="2" borderId="1"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3"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0" fillId="0" borderId="3" xfId="0" applyBorder="1" applyAlignment="1">
      <alignment horizontal="center" vertical="center" wrapText="1"/>
    </xf>
    <xf numFmtId="0" fontId="19" fillId="2" borderId="0" xfId="1" applyFont="1" applyFill="1" applyAlignment="1">
      <alignment horizontal="center" vertical="center" wrapText="1"/>
    </xf>
    <xf numFmtId="0" fontId="1" fillId="0" borderId="3" xfId="0" applyFont="1" applyBorder="1" applyAlignment="1">
      <alignment horizontal="center" vertical="center" wrapText="1"/>
    </xf>
  </cellXfs>
  <cellStyles count="9">
    <cellStyle name="Hyperlink 2" xfId="3" xr:uid="{E9BCD0E5-1CDC-9448-8C6E-FAF3766E343C}"/>
    <cellStyle name="Hyperlink 2 2" xfId="5" xr:uid="{DFC7279F-1E4D-3B4B-9DA8-1F6D06F6DF32}"/>
    <cellStyle name="Hyperlink 2 2 2" xfId="6" xr:uid="{16BB66B5-E5E7-1C46-A18F-23D36EA6FDD5}"/>
    <cellStyle name="Hyperlink 2 2 3" xfId="7" xr:uid="{212DFDBE-6D73-A34C-BBE6-53C7880D65EC}"/>
    <cellStyle name="Normal 2" xfId="2" xr:uid="{755A2A51-0188-8A43-8C52-12F43A6E74A6}"/>
    <cellStyle name="Prozent" xfId="8" builtinId="5"/>
    <cellStyle name="Standard" xfId="0" builtinId="0"/>
    <cellStyle name="Standard 2" xfId="1" xr:uid="{5F340B5F-9898-9B43-BEE1-6DA3FC24AC24}"/>
    <cellStyle name="Standard 2 2" xfId="4" xr:uid="{27EFCBD8-CE5F-AA4D-86D2-8F065EDC21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r>
              <a:rPr lang="de-DE"/>
              <a:t>Min. Fuel Consumption per  100km and seat versus	</a:t>
            </a:r>
          </a:p>
          <a:p>
            <a:pPr algn="ctr">
              <a:defRPr/>
            </a:pPr>
            <a:r>
              <a:rPr lang="de-DE"/>
              <a:t>Consumption at R_A per 100 km and seat</a:t>
            </a:r>
          </a:p>
        </c:rich>
      </c:tx>
      <c:overlay val="0"/>
      <c:spPr>
        <a:noFill/>
        <a:ln>
          <a:noFill/>
        </a:ln>
        <a:effectLst/>
      </c:spPr>
      <c:txPr>
        <a:bodyPr rot="0" spcFirstLastPara="1" vertOverflow="ellipsis" vert="horz" wrap="square" anchor="ctr" anchorCtr="1"/>
        <a:lstStyle/>
        <a:p>
          <a:pPr algn="ct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51991732283464565"/>
                  <c:y val="2.2731481481481481E-2"/>
                </c:manualLayout>
              </c:layout>
              <c:numFmt formatCode="General" sourceLinked="0"/>
              <c:spPr>
                <a:solidFill>
                  <a:schemeClr val="bg1"/>
                </a:solidFill>
                <a:ln>
                  <a:solidFill>
                    <a:schemeClr val="bg1"/>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trendlineLbl>
          </c:trendline>
          <c:xVal>
            <c:numRef>
              <c:f>'Minimum Fuel'!$M$2:$M$52</c:f>
              <c:numCache>
                <c:formatCode>0.000</c:formatCode>
                <c:ptCount val="51"/>
                <c:pt idx="0">
                  <c:v>1.9638452839343856</c:v>
                </c:pt>
                <c:pt idx="1">
                  <c:v>2.082884857529268</c:v>
                </c:pt>
                <c:pt idx="2">
                  <c:v>1.9654100774829359</c:v>
                </c:pt>
                <c:pt idx="3">
                  <c:v>1.6418436299827273</c:v>
                </c:pt>
                <c:pt idx="4">
                  <c:v>1.5466276239182073</c:v>
                </c:pt>
                <c:pt idx="5">
                  <c:v>1.640762519225101</c:v>
                </c:pt>
                <c:pt idx="6">
                  <c:v>2.9363449590437387</c:v>
                </c:pt>
                <c:pt idx="7">
                  <c:v>2.3424782186544277</c:v>
                </c:pt>
                <c:pt idx="8">
                  <c:v>2.2800359080549568</c:v>
                </c:pt>
                <c:pt idx="9">
                  <c:v>2.0144196057132246</c:v>
                </c:pt>
                <c:pt idx="10">
                  <c:v>2.5577172937096502</c:v>
                </c:pt>
                <c:pt idx="11">
                  <c:v>2.3253468284914929</c:v>
                </c:pt>
                <c:pt idx="12">
                  <c:v>1.8551928560210456</c:v>
                </c:pt>
                <c:pt idx="13">
                  <c:v>5.7912882412151259</c:v>
                </c:pt>
                <c:pt idx="14">
                  <c:v>2.0626559196510059</c:v>
                </c:pt>
                <c:pt idx="15">
                  <c:v>1.7753740272388749</c:v>
                </c:pt>
                <c:pt idx="16">
                  <c:v>1.5963579144718021</c:v>
                </c:pt>
                <c:pt idx="17">
                  <c:v>2.1835226395396692</c:v>
                </c:pt>
                <c:pt idx="18">
                  <c:v>2.2670138648007176</c:v>
                </c:pt>
                <c:pt idx="19">
                  <c:v>3.1313824741750373</c:v>
                </c:pt>
                <c:pt idx="20">
                  <c:v>2.1982194708268779</c:v>
                </c:pt>
                <c:pt idx="21">
                  <c:v>2.0064469289581233</c:v>
                </c:pt>
                <c:pt idx="22">
                  <c:v>1.3679763496125874</c:v>
                </c:pt>
                <c:pt idx="23">
                  <c:v>3.0896937815538901</c:v>
                </c:pt>
                <c:pt idx="24">
                  <c:v>1.840874476486102</c:v>
                </c:pt>
                <c:pt idx="25">
                  <c:v>2.5203228146361316</c:v>
                </c:pt>
                <c:pt idx="26">
                  <c:v>1.8120762723490045</c:v>
                </c:pt>
                <c:pt idx="27">
                  <c:v>1.4434576828265828</c:v>
                </c:pt>
                <c:pt idx="28">
                  <c:v>2.6808635124987399</c:v>
                </c:pt>
                <c:pt idx="29">
                  <c:v>2.3165039349782992</c:v>
                </c:pt>
                <c:pt idx="30">
                  <c:v>2.1031774739000579</c:v>
                </c:pt>
                <c:pt idx="31">
                  <c:v>2.3254189862553263</c:v>
                </c:pt>
                <c:pt idx="32">
                  <c:v>1.9764761222183869</c:v>
                </c:pt>
                <c:pt idx="33">
                  <c:v>2.000809291679019</c:v>
                </c:pt>
                <c:pt idx="34">
                  <c:v>2.6719995276279476</c:v>
                </c:pt>
                <c:pt idx="35">
                  <c:v>2.6283564144436689</c:v>
                </c:pt>
                <c:pt idx="36">
                  <c:v>2.1852328814437971</c:v>
                </c:pt>
                <c:pt idx="37">
                  <c:v>2.8225558214479292</c:v>
                </c:pt>
                <c:pt idx="38">
                  <c:v>2.3141730304816344</c:v>
                </c:pt>
                <c:pt idx="39">
                  <c:v>1.8328758035639665</c:v>
                </c:pt>
                <c:pt idx="40">
                  <c:v>1.6573150463530477</c:v>
                </c:pt>
                <c:pt idx="41">
                  <c:v>2.8186991677944224</c:v>
                </c:pt>
                <c:pt idx="42">
                  <c:v>2.4859971925669542</c:v>
                </c:pt>
                <c:pt idx="43">
                  <c:v>2.3835847020302698</c:v>
                </c:pt>
                <c:pt idx="44">
                  <c:v>2.1496107926058041</c:v>
                </c:pt>
                <c:pt idx="45">
                  <c:v>1.4792959744766221</c:v>
                </c:pt>
                <c:pt idx="46">
                  <c:v>3.6732104220683777</c:v>
                </c:pt>
                <c:pt idx="47">
                  <c:v>2.568712604618991</c:v>
                </c:pt>
                <c:pt idx="48">
                  <c:v>2.7053549422454011</c:v>
                </c:pt>
                <c:pt idx="49">
                  <c:v>2.1310709428950982</c:v>
                </c:pt>
                <c:pt idx="50">
                  <c:v>2.3957355175357353</c:v>
                </c:pt>
              </c:numCache>
            </c:numRef>
          </c:xVal>
          <c:yVal>
            <c:numRef>
              <c:f>'Minimum Fuel'!$O$2:$O$52</c:f>
              <c:numCache>
                <c:formatCode>0.000</c:formatCode>
                <c:ptCount val="51"/>
                <c:pt idx="0">
                  <c:v>1.9631274486275461</c:v>
                </c:pt>
                <c:pt idx="1">
                  <c:v>2.0828396437713375</c:v>
                </c:pt>
                <c:pt idx="2">
                  <c:v>1.9429239074593332</c:v>
                </c:pt>
                <c:pt idx="3">
                  <c:v>1.6255392532806181</c:v>
                </c:pt>
                <c:pt idx="4">
                  <c:v>1.5371337664417379</c:v>
                </c:pt>
                <c:pt idx="5">
                  <c:v>1.6280728061455825</c:v>
                </c:pt>
                <c:pt idx="6">
                  <c:v>2.9068650992384844</c:v>
                </c:pt>
                <c:pt idx="7">
                  <c:v>2.263061876854489</c:v>
                </c:pt>
                <c:pt idx="8">
                  <c:v>2.278022955637764</c:v>
                </c:pt>
                <c:pt idx="9">
                  <c:v>1.9933243723211891</c:v>
                </c:pt>
                <c:pt idx="10">
                  <c:v>2.5520465909689563</c:v>
                </c:pt>
                <c:pt idx="11">
                  <c:v>2.3252134007935119</c:v>
                </c:pt>
                <c:pt idx="12">
                  <c:v>1.8403495996160215</c:v>
                </c:pt>
                <c:pt idx="13">
                  <c:v>3.7408513798677401</c:v>
                </c:pt>
                <c:pt idx="14">
                  <c:v>2.0221880460574218</c:v>
                </c:pt>
                <c:pt idx="15">
                  <c:v>1.7737490266655891</c:v>
                </c:pt>
                <c:pt idx="16">
                  <c:v>1.5889828754484259</c:v>
                </c:pt>
                <c:pt idx="17">
                  <c:v>2.166351900721879</c:v>
                </c:pt>
                <c:pt idx="18">
                  <c:v>2.226851164898735</c:v>
                </c:pt>
                <c:pt idx="19">
                  <c:v>2.9565295600100292</c:v>
                </c:pt>
                <c:pt idx="20">
                  <c:v>2.1304892616288038</c:v>
                </c:pt>
                <c:pt idx="21">
                  <c:v>1.9771097542104976</c:v>
                </c:pt>
                <c:pt idx="22">
                  <c:v>1.3667977250900378</c:v>
                </c:pt>
                <c:pt idx="23">
                  <c:v>2.9289757882048049</c:v>
                </c:pt>
                <c:pt idx="24">
                  <c:v>1.8391503975169488</c:v>
                </c:pt>
                <c:pt idx="25">
                  <c:v>2.3716180580329862</c:v>
                </c:pt>
                <c:pt idx="26">
                  <c:v>1.7608712699708802</c:v>
                </c:pt>
                <c:pt idx="27">
                  <c:v>1.4377139192282771</c:v>
                </c:pt>
                <c:pt idx="28">
                  <c:v>2.6807911616238962</c:v>
                </c:pt>
                <c:pt idx="29">
                  <c:v>2.295575816177799</c:v>
                </c:pt>
                <c:pt idx="30">
                  <c:v>2.0347987322818302</c:v>
                </c:pt>
                <c:pt idx="31">
                  <c:v>2.2581729641363228</c:v>
                </c:pt>
                <c:pt idx="32">
                  <c:v>1.9600434306874086</c:v>
                </c:pt>
                <c:pt idx="33">
                  <c:v>1.9817501942168083</c:v>
                </c:pt>
                <c:pt idx="34">
                  <c:v>2.522871013815668</c:v>
                </c:pt>
                <c:pt idx="35">
                  <c:v>2.5362711141409546</c:v>
                </c:pt>
                <c:pt idx="36">
                  <c:v>1.9554589112419303</c:v>
                </c:pt>
                <c:pt idx="37">
                  <c:v>2.7661795831011364</c:v>
                </c:pt>
                <c:pt idx="38">
                  <c:v>2.1318003128951828</c:v>
                </c:pt>
                <c:pt idx="39">
                  <c:v>1.7818647765234605</c:v>
                </c:pt>
                <c:pt idx="40">
                  <c:v>1.6037161756796365</c:v>
                </c:pt>
                <c:pt idx="41">
                  <c:v>2.6951275417147311</c:v>
                </c:pt>
                <c:pt idx="42">
                  <c:v>2.3527106434945653</c:v>
                </c:pt>
                <c:pt idx="43">
                  <c:v>2.269318923533636</c:v>
                </c:pt>
                <c:pt idx="44">
                  <c:v>2.0810944789247863</c:v>
                </c:pt>
                <c:pt idx="45">
                  <c:v>1.449279698751428</c:v>
                </c:pt>
                <c:pt idx="46">
                  <c:v>3.104655950410764</c:v>
                </c:pt>
                <c:pt idx="47">
                  <c:v>2.5662006835900035</c:v>
                </c:pt>
                <c:pt idx="48">
                  <c:v>2.6366050992903585</c:v>
                </c:pt>
                <c:pt idx="49">
                  <c:v>2.0742301678193513</c:v>
                </c:pt>
                <c:pt idx="50">
                  <c:v>2.2245752544972679</c:v>
                </c:pt>
              </c:numCache>
            </c:numRef>
          </c:yVal>
          <c:smooth val="0"/>
          <c:extLst>
            <c:ext xmlns:c16="http://schemas.microsoft.com/office/drawing/2014/chart" uri="{C3380CC4-5D6E-409C-BE32-E72D297353CC}">
              <c16:uniqueId val="{00000000-743C-4514-8E9D-FD346339FF56}"/>
            </c:ext>
          </c:extLst>
        </c:ser>
        <c:dLbls>
          <c:showLegendKey val="0"/>
          <c:showVal val="0"/>
          <c:showCatName val="0"/>
          <c:showSerName val="0"/>
          <c:showPercent val="0"/>
          <c:showBubbleSize val="0"/>
        </c:dLbls>
        <c:axId val="273645600"/>
        <c:axId val="273629760"/>
      </c:scatterChart>
      <c:valAx>
        <c:axId val="2736456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Fuel Consumption </a:t>
                </a:r>
                <a:r>
                  <a:rPr lang="de-DE" baseline="0"/>
                  <a:t>at R_A </a:t>
                </a:r>
                <a:endParaRPr lang="de-DE"/>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73629760"/>
        <c:crosses val="autoZero"/>
        <c:crossBetween val="midCat"/>
      </c:valAx>
      <c:valAx>
        <c:axId val="2736297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Minimum Fuel Consumptionl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73645600"/>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u="none" strike="noStrike" kern="1200" spc="0" baseline="0">
                <a:solidFill>
                  <a:sysClr val="windowText" lastClr="000000">
                    <a:lumMod val="65000"/>
                    <a:lumOff val="35000"/>
                  </a:sysClr>
                </a:solidFill>
              </a:rPr>
              <a:t>Parameter a versus OEW/Pax</a:t>
            </a: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s-ES"/>
        </a:p>
      </c:txPr>
    </c:title>
    <c:autoTitleDeleted val="0"/>
    <c:plotArea>
      <c:layout/>
      <c:scatterChart>
        <c:scatterStyle val="lineMarker"/>
        <c:varyColors val="0"/>
        <c:ser>
          <c:idx val="0"/>
          <c:order val="0"/>
          <c:tx>
            <c:strRef>
              <c:f>A!$F$1</c:f>
              <c:strCache>
                <c:ptCount val="1"/>
                <c:pt idx="0">
                  <c:v>a</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48706299212598425"/>
                  <c:y val="4.1250000000000002E-2"/>
                </c:manualLayout>
              </c:layout>
              <c:numFmt formatCode="0.000E+00" sourceLinked="0"/>
              <c:spPr>
                <a:solidFill>
                  <a:schemeClr val="bg1"/>
                </a:solidFill>
                <a:ln>
                  <a:solidFill>
                    <a:schemeClr val="bg1">
                      <a:lumMod val="85000"/>
                    </a:schemeClr>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A!$E$2:$E$52</c:f>
              <c:numCache>
                <c:formatCode>0.00</c:formatCode>
                <c:ptCount val="51"/>
                <c:pt idx="1">
                  <c:v>310.65714285714284</c:v>
                </c:pt>
                <c:pt idx="2">
                  <c:v>306.71641791044777</c:v>
                </c:pt>
                <c:pt idx="3">
                  <c:v>285</c:v>
                </c:pt>
                <c:pt idx="4">
                  <c:v>263.93939393939394</c:v>
                </c:pt>
                <c:pt idx="5">
                  <c:v>289.50270270270272</c:v>
                </c:pt>
                <c:pt idx="6">
                  <c:v>239.5631067961165</c:v>
                </c:pt>
                <c:pt idx="7">
                  <c:v>504.82520325203251</c:v>
                </c:pt>
                <c:pt idx="8">
                  <c:v>432.13666666666666</c:v>
                </c:pt>
                <c:pt idx="9">
                  <c:v>450.62333333333333</c:v>
                </c:pt>
                <c:pt idx="10">
                  <c:v>450.79365079365078</c:v>
                </c:pt>
                <c:pt idx="11">
                  <c:v>514.28648648648652</c:v>
                </c:pt>
                <c:pt idx="12">
                  <c:v>242.8125</c:v>
                </c:pt>
                <c:pt idx="13">
                  <c:v>192.85714285714286</c:v>
                </c:pt>
                <c:pt idx="14">
                  <c:v>259.5263157894737</c:v>
                </c:pt>
                <c:pt idx="15">
                  <c:v>288.84905660377359</c:v>
                </c:pt>
                <c:pt idx="16">
                  <c:v>277.91358024691357</c:v>
                </c:pt>
                <c:pt idx="17">
                  <c:v>262.2</c:v>
                </c:pt>
                <c:pt idx="18">
                  <c:v>256.8203125</c:v>
                </c:pt>
                <c:pt idx="19">
                  <c:v>226.65068493150685</c:v>
                </c:pt>
                <c:pt idx="20">
                  <c:v>288.30555555555554</c:v>
                </c:pt>
                <c:pt idx="21">
                  <c:v>294.125</c:v>
                </c:pt>
                <c:pt idx="22">
                  <c:v>259.66874999999999</c:v>
                </c:pt>
                <c:pt idx="23">
                  <c:v>242.36723163841808</c:v>
                </c:pt>
                <c:pt idx="24">
                  <c:v>446.9375</c:v>
                </c:pt>
                <c:pt idx="25">
                  <c:v>327.05913978494624</c:v>
                </c:pt>
                <c:pt idx="26">
                  <c:v>329.76628352490422</c:v>
                </c:pt>
                <c:pt idx="27">
                  <c:v>444.54426229508198</c:v>
                </c:pt>
                <c:pt idx="28">
                  <c:v>362.87466666666666</c:v>
                </c:pt>
                <c:pt idx="29">
                  <c:v>548.59292035398232</c:v>
                </c:pt>
                <c:pt idx="30">
                  <c:v>487.3305785123967</c:v>
                </c:pt>
                <c:pt idx="31">
                  <c:v>437.94827586206895</c:v>
                </c:pt>
                <c:pt idx="32">
                  <c:v>238.86330935251797</c:v>
                </c:pt>
                <c:pt idx="33">
                  <c:v>273.24</c:v>
                </c:pt>
                <c:pt idx="34">
                  <c:v>273.98</c:v>
                </c:pt>
                <c:pt idx="35">
                  <c:v>282.2</c:v>
                </c:pt>
                <c:pt idx="36">
                  <c:v>253.16279069767441</c:v>
                </c:pt>
                <c:pt idx="37">
                  <c:v>222.86538461538461</c:v>
                </c:pt>
                <c:pt idx="38">
                  <c:v>276.97297297297297</c:v>
                </c:pt>
                <c:pt idx="39">
                  <c:v>233.94</c:v>
                </c:pt>
                <c:pt idx="40">
                  <c:v>211.64634146341464</c:v>
                </c:pt>
                <c:pt idx="41">
                  <c:v>177.73684210526315</c:v>
                </c:pt>
                <c:pt idx="42">
                  <c:v>258.97435897435895</c:v>
                </c:pt>
                <c:pt idx="43">
                  <c:v>255.95238095238096</c:v>
                </c:pt>
                <c:pt idx="44">
                  <c:v>263.20754716981133</c:v>
                </c:pt>
                <c:pt idx="45">
                  <c:v>243.22033898305085</c:v>
                </c:pt>
                <c:pt idx="46">
                  <c:v>244.86301369863014</c:v>
                </c:pt>
                <c:pt idx="47">
                  <c:v>241</c:v>
                </c:pt>
                <c:pt idx="48">
                  <c:v>237</c:v>
                </c:pt>
                <c:pt idx="49">
                  <c:v>268.45360824742266</c:v>
                </c:pt>
                <c:pt idx="50">
                  <c:v>283.21428571428572</c:v>
                </c:pt>
              </c:numCache>
            </c:numRef>
          </c:xVal>
          <c:yVal>
            <c:numRef>
              <c:f>A!$F$2:$F$52</c:f>
              <c:numCache>
                <c:formatCode>0.00</c:formatCode>
                <c:ptCount val="51"/>
                <c:pt idx="1">
                  <c:v>1348.1203093703512</c:v>
                </c:pt>
                <c:pt idx="2">
                  <c:v>1113.7540633491287</c:v>
                </c:pt>
                <c:pt idx="3">
                  <c:v>1089.0500262718474</c:v>
                </c:pt>
                <c:pt idx="4">
                  <c:v>999.19629804181898</c:v>
                </c:pt>
                <c:pt idx="5">
                  <c:v>1156.7369563671498</c:v>
                </c:pt>
                <c:pt idx="6">
                  <c:v>920.13419477930029</c:v>
                </c:pt>
                <c:pt idx="7">
                  <c:v>2062.1495864069684</c:v>
                </c:pt>
                <c:pt idx="8">
                  <c:v>1571.7458537835557</c:v>
                </c:pt>
                <c:pt idx="9">
                  <c:v>1945.7528556774132</c:v>
                </c:pt>
                <c:pt idx="10">
                  <c:v>1629.3861261500062</c:v>
                </c:pt>
                <c:pt idx="11">
                  <c:v>1726.0070519554838</c:v>
                </c:pt>
                <c:pt idx="12">
                  <c:v>1398.6314799419185</c:v>
                </c:pt>
                <c:pt idx="13">
                  <c:v>1021.1954578976655</c:v>
                </c:pt>
                <c:pt idx="14">
                  <c:v>1307.7589956793715</c:v>
                </c:pt>
                <c:pt idx="15">
                  <c:v>1196.8293854926515</c:v>
                </c:pt>
                <c:pt idx="16">
                  <c:v>1225.9620693914685</c:v>
                </c:pt>
                <c:pt idx="17">
                  <c:v>1059.144939638511</c:v>
                </c:pt>
                <c:pt idx="18">
                  <c:v>1032.5886022305806</c:v>
                </c:pt>
                <c:pt idx="19">
                  <c:v>938.48234762981531</c:v>
                </c:pt>
                <c:pt idx="20">
                  <c:v>1105.1591363634388</c:v>
                </c:pt>
                <c:pt idx="21">
                  <c:v>1127.7194189511854</c:v>
                </c:pt>
                <c:pt idx="22">
                  <c:v>1036.4596260986464</c:v>
                </c:pt>
                <c:pt idx="23">
                  <c:v>1003.0428659972241</c:v>
                </c:pt>
                <c:pt idx="24">
                  <c:v>1594.2383412595952</c:v>
                </c:pt>
                <c:pt idx="25">
                  <c:v>1278.7805334637344</c:v>
                </c:pt>
                <c:pt idx="26">
                  <c:v>1285.864465472356</c:v>
                </c:pt>
                <c:pt idx="27">
                  <c:v>1851.1773732124395</c:v>
                </c:pt>
                <c:pt idx="28">
                  <c:v>1460.4100209545079</c:v>
                </c:pt>
                <c:pt idx="29">
                  <c:v>1894.4431006858192</c:v>
                </c:pt>
                <c:pt idx="30">
                  <c:v>1874.4905442378695</c:v>
                </c:pt>
                <c:pt idx="31">
                  <c:v>1637.483892297483</c:v>
                </c:pt>
                <c:pt idx="32">
                  <c:v>965.00015954812284</c:v>
                </c:pt>
                <c:pt idx="33">
                  <c:v>1293.046812327867</c:v>
                </c:pt>
                <c:pt idx="34">
                  <c:v>1248.3875723783083</c:v>
                </c:pt>
                <c:pt idx="35">
                  <c:v>1234.3174045826731</c:v>
                </c:pt>
                <c:pt idx="36">
                  <c:v>1019.6146634983918</c:v>
                </c:pt>
                <c:pt idx="37">
                  <c:v>861.38277318624398</c:v>
                </c:pt>
                <c:pt idx="38">
                  <c:v>1250.2925994921318</c:v>
                </c:pt>
                <c:pt idx="39">
                  <c:v>937.05359529259181</c:v>
                </c:pt>
                <c:pt idx="40">
                  <c:v>979.02644799958148</c:v>
                </c:pt>
                <c:pt idx="41">
                  <c:v>1105.5713956467373</c:v>
                </c:pt>
                <c:pt idx="42">
                  <c:v>1047.0509191127142</c:v>
                </c:pt>
                <c:pt idx="43">
                  <c:v>1037.0794836969594</c:v>
                </c:pt>
                <c:pt idx="44">
                  <c:v>1126.413718460233</c:v>
                </c:pt>
                <c:pt idx="45">
                  <c:v>1111.7780538933212</c:v>
                </c:pt>
                <c:pt idx="46">
                  <c:v>968.6467857528927</c:v>
                </c:pt>
                <c:pt idx="47">
                  <c:v>967.650845048821</c:v>
                </c:pt>
                <c:pt idx="48">
                  <c:v>909.29331447773029</c:v>
                </c:pt>
                <c:pt idx="49">
                  <c:v>1023.4704961944204</c:v>
                </c:pt>
                <c:pt idx="50">
                  <c:v>1327.1050793431825</c:v>
                </c:pt>
              </c:numCache>
            </c:numRef>
          </c:yVal>
          <c:smooth val="0"/>
          <c:extLst>
            <c:ext xmlns:c16="http://schemas.microsoft.com/office/drawing/2014/chart" uri="{C3380CC4-5D6E-409C-BE32-E72D297353CC}">
              <c16:uniqueId val="{00000000-0CE5-F54C-A3CE-E4A750F83228}"/>
            </c:ext>
          </c:extLst>
        </c:ser>
        <c:ser>
          <c:idx val="1"/>
          <c:order val="1"/>
          <c:spPr>
            <a:ln w="25400" cap="rnd">
              <a:noFill/>
              <a:round/>
            </a:ln>
            <a:effectLst/>
          </c:spPr>
          <c:marker>
            <c:symbol val="circle"/>
            <c:size val="5"/>
            <c:spPr>
              <a:solidFill>
                <a:schemeClr val="accent2"/>
              </a:solidFill>
              <a:ln w="9525">
                <a:solidFill>
                  <a:schemeClr val="accent2"/>
                </a:solidFill>
              </a:ln>
              <a:effectLst/>
            </c:spPr>
          </c:marker>
          <c:xVal>
            <c:numRef>
              <c:f>A!$E$2:$E$52</c:f>
              <c:numCache>
                <c:formatCode>0.00</c:formatCode>
                <c:ptCount val="51"/>
                <c:pt idx="1">
                  <c:v>310.65714285714284</c:v>
                </c:pt>
                <c:pt idx="2">
                  <c:v>306.71641791044777</c:v>
                </c:pt>
                <c:pt idx="3">
                  <c:v>285</c:v>
                </c:pt>
                <c:pt idx="4">
                  <c:v>263.93939393939394</c:v>
                </c:pt>
                <c:pt idx="5">
                  <c:v>289.50270270270272</c:v>
                </c:pt>
                <c:pt idx="6">
                  <c:v>239.5631067961165</c:v>
                </c:pt>
                <c:pt idx="7">
                  <c:v>504.82520325203251</c:v>
                </c:pt>
                <c:pt idx="8">
                  <c:v>432.13666666666666</c:v>
                </c:pt>
                <c:pt idx="9">
                  <c:v>450.62333333333333</c:v>
                </c:pt>
                <c:pt idx="10">
                  <c:v>450.79365079365078</c:v>
                </c:pt>
                <c:pt idx="11">
                  <c:v>514.28648648648652</c:v>
                </c:pt>
                <c:pt idx="12">
                  <c:v>242.8125</c:v>
                </c:pt>
                <c:pt idx="13">
                  <c:v>192.85714285714286</c:v>
                </c:pt>
                <c:pt idx="14">
                  <c:v>259.5263157894737</c:v>
                </c:pt>
                <c:pt idx="15">
                  <c:v>288.84905660377359</c:v>
                </c:pt>
                <c:pt idx="16">
                  <c:v>277.91358024691357</c:v>
                </c:pt>
                <c:pt idx="17">
                  <c:v>262.2</c:v>
                </c:pt>
                <c:pt idx="18">
                  <c:v>256.8203125</c:v>
                </c:pt>
                <c:pt idx="19">
                  <c:v>226.65068493150685</c:v>
                </c:pt>
                <c:pt idx="20">
                  <c:v>288.30555555555554</c:v>
                </c:pt>
                <c:pt idx="21">
                  <c:v>294.125</c:v>
                </c:pt>
                <c:pt idx="22">
                  <c:v>259.66874999999999</c:v>
                </c:pt>
                <c:pt idx="23">
                  <c:v>242.36723163841808</c:v>
                </c:pt>
                <c:pt idx="24">
                  <c:v>446.9375</c:v>
                </c:pt>
                <c:pt idx="25">
                  <c:v>327.05913978494624</c:v>
                </c:pt>
                <c:pt idx="26">
                  <c:v>329.76628352490422</c:v>
                </c:pt>
                <c:pt idx="27">
                  <c:v>444.54426229508198</c:v>
                </c:pt>
                <c:pt idx="28">
                  <c:v>362.87466666666666</c:v>
                </c:pt>
                <c:pt idx="29">
                  <c:v>548.59292035398232</c:v>
                </c:pt>
                <c:pt idx="30">
                  <c:v>487.3305785123967</c:v>
                </c:pt>
                <c:pt idx="31">
                  <c:v>437.94827586206895</c:v>
                </c:pt>
                <c:pt idx="32">
                  <c:v>238.86330935251797</c:v>
                </c:pt>
                <c:pt idx="33">
                  <c:v>273.24</c:v>
                </c:pt>
                <c:pt idx="34">
                  <c:v>273.98</c:v>
                </c:pt>
                <c:pt idx="35">
                  <c:v>282.2</c:v>
                </c:pt>
                <c:pt idx="36">
                  <c:v>253.16279069767441</c:v>
                </c:pt>
                <c:pt idx="37">
                  <c:v>222.86538461538461</c:v>
                </c:pt>
                <c:pt idx="38">
                  <c:v>276.97297297297297</c:v>
                </c:pt>
                <c:pt idx="39">
                  <c:v>233.94</c:v>
                </c:pt>
                <c:pt idx="40">
                  <c:v>211.64634146341464</c:v>
                </c:pt>
                <c:pt idx="41">
                  <c:v>177.73684210526315</c:v>
                </c:pt>
                <c:pt idx="42">
                  <c:v>258.97435897435895</c:v>
                </c:pt>
                <c:pt idx="43">
                  <c:v>255.95238095238096</c:v>
                </c:pt>
                <c:pt idx="44">
                  <c:v>263.20754716981133</c:v>
                </c:pt>
                <c:pt idx="45">
                  <c:v>243.22033898305085</c:v>
                </c:pt>
                <c:pt idx="46">
                  <c:v>244.86301369863014</c:v>
                </c:pt>
                <c:pt idx="47">
                  <c:v>241</c:v>
                </c:pt>
                <c:pt idx="48">
                  <c:v>237</c:v>
                </c:pt>
                <c:pt idx="49">
                  <c:v>268.45360824742266</c:v>
                </c:pt>
                <c:pt idx="50">
                  <c:v>283.21428571428572</c:v>
                </c:pt>
              </c:numCache>
            </c:numRef>
          </c:xVal>
          <c:yVal>
            <c:numRef>
              <c:f>DATA!$N$27</c:f>
              <c:numCache>
                <c:formatCode>General</c:formatCode>
                <c:ptCount val="1"/>
                <c:pt idx="0">
                  <c:v>1285.864465472356</c:v>
                </c:pt>
              </c:numCache>
            </c:numRef>
          </c:yVal>
          <c:smooth val="0"/>
          <c:extLst>
            <c:ext xmlns:c16="http://schemas.microsoft.com/office/drawing/2014/chart" uri="{C3380CC4-5D6E-409C-BE32-E72D297353CC}">
              <c16:uniqueId val="{00000001-1745-CE4A-B612-9761A8382675}"/>
            </c:ext>
          </c:extLst>
        </c:ser>
        <c:dLbls>
          <c:showLegendKey val="0"/>
          <c:showVal val="0"/>
          <c:showCatName val="0"/>
          <c:showSerName val="0"/>
          <c:showPercent val="0"/>
          <c:showBubbleSize val="0"/>
        </c:dLbls>
        <c:axId val="945579072"/>
        <c:axId val="648700928"/>
      </c:scatterChart>
      <c:valAx>
        <c:axId val="9455790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u="none" strike="noStrike" kern="1200" baseline="0">
                    <a:solidFill>
                      <a:sysClr val="windowText" lastClr="000000">
                        <a:lumMod val="65000"/>
                        <a:lumOff val="35000"/>
                      </a:sysClr>
                    </a:solidFill>
                  </a:rPr>
                  <a:t>OEW/Pax [kg/Pax]</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48700928"/>
        <c:crosses val="autoZero"/>
        <c:crossBetween val="midCat"/>
      </c:valAx>
      <c:valAx>
        <c:axId val="6487009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a:t>Parameter a</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45579072"/>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u="none" strike="noStrike" kern="1200" spc="0" baseline="0">
                <a:solidFill>
                  <a:sysClr val="windowText" lastClr="000000">
                    <a:lumMod val="65000"/>
                    <a:lumOff val="35000"/>
                  </a:sysClr>
                </a:solidFill>
              </a:rPr>
              <a:t>Parameter b versus (MTOW-MPL)/Pax</a:t>
            </a:r>
          </a:p>
        </c:rich>
      </c:tx>
      <c:layout>
        <c:manualLayout>
          <c:xMode val="edge"/>
          <c:yMode val="edge"/>
          <c:x val="0.24318295254076852"/>
          <c:y val="2.3501762632197415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s-ES"/>
        </a:p>
      </c:txPr>
    </c:title>
    <c:autoTitleDeleted val="0"/>
    <c:plotArea>
      <c:layout/>
      <c:scatterChart>
        <c:scatterStyle val="lineMarker"/>
        <c:varyColors val="0"/>
        <c:ser>
          <c:idx val="0"/>
          <c:order val="0"/>
          <c:tx>
            <c:strRef>
              <c:f>B!$F$1</c:f>
              <c:strCache>
                <c:ptCount val="1"/>
                <c:pt idx="0">
                  <c:v>b</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47083731336861578"/>
                  <c:y val="4.3265449633131934E-4"/>
                </c:manualLayout>
              </c:layout>
              <c:numFmt formatCode="0.000E+00" sourceLinked="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B!$E$2:$E$52</c:f>
              <c:numCache>
                <c:formatCode>0.00</c:formatCode>
                <c:ptCount val="51"/>
                <c:pt idx="1">
                  <c:v>394.89285714285717</c:v>
                </c:pt>
                <c:pt idx="2">
                  <c:v>433.58208955223881</c:v>
                </c:pt>
                <c:pt idx="3">
                  <c:v>388.33333333333331</c:v>
                </c:pt>
                <c:pt idx="4">
                  <c:v>362.12121212121212</c:v>
                </c:pt>
                <c:pt idx="5">
                  <c:v>374.36756756756756</c:v>
                </c:pt>
                <c:pt idx="6">
                  <c:v>354.61165048543688</c:v>
                </c:pt>
                <c:pt idx="7">
                  <c:v>797.50813008130081</c:v>
                </c:pt>
                <c:pt idx="8">
                  <c:v>655.47</c:v>
                </c:pt>
                <c:pt idx="9">
                  <c:v>653.95666666666671</c:v>
                </c:pt>
                <c:pt idx="10">
                  <c:v>718.41269841269843</c:v>
                </c:pt>
                <c:pt idx="11">
                  <c:v>885.45765765765771</c:v>
                </c:pt>
                <c:pt idx="12">
                  <c:v>282.39583333333331</c:v>
                </c:pt>
                <c:pt idx="13">
                  <c:v>221.42857142857142</c:v>
                </c:pt>
                <c:pt idx="14">
                  <c:v>293.42105263157896</c:v>
                </c:pt>
                <c:pt idx="15">
                  <c:v>357.31132075471697</c:v>
                </c:pt>
                <c:pt idx="16">
                  <c:v>378.14814814814815</c:v>
                </c:pt>
                <c:pt idx="17">
                  <c:v>358.46111111111111</c:v>
                </c:pt>
                <c:pt idx="18">
                  <c:v>357.8125</c:v>
                </c:pt>
                <c:pt idx="19">
                  <c:v>329.17808219178085</c:v>
                </c:pt>
                <c:pt idx="20">
                  <c:v>418.50925925925924</c:v>
                </c:pt>
                <c:pt idx="21">
                  <c:v>410.359375</c:v>
                </c:pt>
                <c:pt idx="22">
                  <c:v>361.44375000000002</c:v>
                </c:pt>
                <c:pt idx="23">
                  <c:v>308.23163841807911</c:v>
                </c:pt>
                <c:pt idx="24">
                  <c:v>823.98749999999995</c:v>
                </c:pt>
                <c:pt idx="25">
                  <c:v>414.84946236559142</c:v>
                </c:pt>
                <c:pt idx="26">
                  <c:v>454.89655172413791</c:v>
                </c:pt>
                <c:pt idx="27">
                  <c:v>572.44262295081967</c:v>
                </c:pt>
                <c:pt idx="28">
                  <c:v>544.31200000000001</c:v>
                </c:pt>
                <c:pt idx="29">
                  <c:v>884.44247787610618</c:v>
                </c:pt>
                <c:pt idx="30">
                  <c:v>763.79752066115702</c:v>
                </c:pt>
                <c:pt idx="31">
                  <c:v>690.55517241379312</c:v>
                </c:pt>
                <c:pt idx="32">
                  <c:v>330.23741007194246</c:v>
                </c:pt>
                <c:pt idx="33">
                  <c:v>320.86</c:v>
                </c:pt>
                <c:pt idx="34">
                  <c:v>321.60000000000002</c:v>
                </c:pt>
                <c:pt idx="35">
                  <c:v>349.91428571428571</c:v>
                </c:pt>
                <c:pt idx="36">
                  <c:v>329.6511627906977</c:v>
                </c:pt>
                <c:pt idx="37">
                  <c:v>285.24038461538464</c:v>
                </c:pt>
                <c:pt idx="38">
                  <c:v>319.91891891891891</c:v>
                </c:pt>
                <c:pt idx="39">
                  <c:v>265.54000000000002</c:v>
                </c:pt>
                <c:pt idx="40">
                  <c:v>249.01219512195121</c:v>
                </c:pt>
                <c:pt idx="41">
                  <c:v>194.63157894736841</c:v>
                </c:pt>
                <c:pt idx="42">
                  <c:v>340.89743589743591</c:v>
                </c:pt>
                <c:pt idx="43">
                  <c:v>325</c:v>
                </c:pt>
                <c:pt idx="44">
                  <c:v>329.15094339622641</c:v>
                </c:pt>
                <c:pt idx="45">
                  <c:v>296.52542372881356</c:v>
                </c:pt>
                <c:pt idx="46">
                  <c:v>310.95890410958901</c:v>
                </c:pt>
                <c:pt idx="47">
                  <c:v>274.33333333333331</c:v>
                </c:pt>
                <c:pt idx="48">
                  <c:v>307</c:v>
                </c:pt>
                <c:pt idx="49">
                  <c:v>347.93814432989689</c:v>
                </c:pt>
                <c:pt idx="50">
                  <c:v>36.647058823529413</c:v>
                </c:pt>
              </c:numCache>
            </c:numRef>
          </c:xVal>
          <c:yVal>
            <c:numRef>
              <c:f>B!$F$2:$F$52</c:f>
              <c:numCache>
                <c:formatCode>0.00</c:formatCode>
                <c:ptCount val="51"/>
                <c:pt idx="1">
                  <c:v>3337.4977073091554</c:v>
                </c:pt>
                <c:pt idx="2">
                  <c:v>2519.3687360024401</c:v>
                </c:pt>
                <c:pt idx="3">
                  <c:v>2243.8035412070149</c:v>
                </c:pt>
                <c:pt idx="4">
                  <c:v>2219.5522652937211</c:v>
                </c:pt>
                <c:pt idx="5">
                  <c:v>2235.4615573694573</c:v>
                </c:pt>
                <c:pt idx="6">
                  <c:v>2444.5070513384085</c:v>
                </c:pt>
                <c:pt idx="7">
                  <c:v>4583.8072789771722</c:v>
                </c:pt>
                <c:pt idx="8">
                  <c:v>7785.7973829127332</c:v>
                </c:pt>
                <c:pt idx="9">
                  <c:v>6123.7284965948174</c:v>
                </c:pt>
                <c:pt idx="10">
                  <c:v>4438.5004756764483</c:v>
                </c:pt>
                <c:pt idx="11">
                  <c:v>5481.7084628144721</c:v>
                </c:pt>
                <c:pt idx="12">
                  <c:v>78.226542239660219</c:v>
                </c:pt>
                <c:pt idx="13">
                  <c:v>213.72664605856451</c:v>
                </c:pt>
                <c:pt idx="14">
                  <c:v>230.60772283533689</c:v>
                </c:pt>
                <c:pt idx="15">
                  <c:v>1957.9111979663467</c:v>
                </c:pt>
                <c:pt idx="16">
                  <c:v>1539.869884884577</c:v>
                </c:pt>
                <c:pt idx="17">
                  <c:v>1931.2753296356759</c:v>
                </c:pt>
                <c:pt idx="18">
                  <c:v>3189.8118211952051</c:v>
                </c:pt>
                <c:pt idx="19">
                  <c:v>2594.4221083826483</c:v>
                </c:pt>
                <c:pt idx="20">
                  <c:v>3838.0412175230986</c:v>
                </c:pt>
                <c:pt idx="21">
                  <c:v>2286.3090314118226</c:v>
                </c:pt>
                <c:pt idx="22">
                  <c:v>2331.8875326311249</c:v>
                </c:pt>
                <c:pt idx="23">
                  <c:v>1924.9061483040857</c:v>
                </c:pt>
                <c:pt idx="24">
                  <c:v>10245.161454912812</c:v>
                </c:pt>
                <c:pt idx="25">
                  <c:v>3347.9712001052349</c:v>
                </c:pt>
                <c:pt idx="26">
                  <c:v>2254.1634885388585</c:v>
                </c:pt>
                <c:pt idx="27">
                  <c:v>2128.7885927736002</c:v>
                </c:pt>
                <c:pt idx="28">
                  <c:v>2526.519589802183</c:v>
                </c:pt>
                <c:pt idx="29">
                  <c:v>3828.4858593524268</c:v>
                </c:pt>
                <c:pt idx="30">
                  <c:v>4801.4976338905908</c:v>
                </c:pt>
                <c:pt idx="31">
                  <c:v>4145.0779166696484</c:v>
                </c:pt>
                <c:pt idx="32">
                  <c:v>2218.5036143463653</c:v>
                </c:pt>
                <c:pt idx="33">
                  <c:v>577.89785612818173</c:v>
                </c:pt>
                <c:pt idx="34">
                  <c:v>1615.1427104278105</c:v>
                </c:pt>
                <c:pt idx="35">
                  <c:v>744.37257519075013</c:v>
                </c:pt>
                <c:pt idx="36">
                  <c:v>2040.4222163833279</c:v>
                </c:pt>
                <c:pt idx="37">
                  <c:v>2144.8825210335508</c:v>
                </c:pt>
                <c:pt idx="38">
                  <c:v>1159.8158813242551</c:v>
                </c:pt>
                <c:pt idx="39">
                  <c:v>226.13358121060966</c:v>
                </c:pt>
                <c:pt idx="40">
                  <c:v>792.6506180047553</c:v>
                </c:pt>
                <c:pt idx="42">
                  <c:v>2234.3416012044904</c:v>
                </c:pt>
                <c:pt idx="43">
                  <c:v>1959.115168599601</c:v>
                </c:pt>
                <c:pt idx="44">
                  <c:v>2092.9246914863757</c:v>
                </c:pt>
                <c:pt idx="45">
                  <c:v>1740.0636095243185</c:v>
                </c:pt>
                <c:pt idx="46">
                  <c:v>1758.6194540028794</c:v>
                </c:pt>
                <c:pt idx="47">
                  <c:v>604.59376093175001</c:v>
                </c:pt>
                <c:pt idx="48">
                  <c:v>2221.4625255346596</c:v>
                </c:pt>
                <c:pt idx="49">
                  <c:v>1242.1229505948247</c:v>
                </c:pt>
                <c:pt idx="50">
                  <c:v>-2.1125680454784663</c:v>
                </c:pt>
              </c:numCache>
            </c:numRef>
          </c:yVal>
          <c:smooth val="0"/>
          <c:extLst>
            <c:ext xmlns:c16="http://schemas.microsoft.com/office/drawing/2014/chart" uri="{C3380CC4-5D6E-409C-BE32-E72D297353CC}">
              <c16:uniqueId val="{00000001-E845-B943-85A4-A8A2F618F244}"/>
            </c:ext>
          </c:extLst>
        </c:ser>
        <c:dLbls>
          <c:showLegendKey val="0"/>
          <c:showVal val="0"/>
          <c:showCatName val="0"/>
          <c:showSerName val="0"/>
          <c:showPercent val="0"/>
          <c:showBubbleSize val="0"/>
        </c:dLbls>
        <c:axId val="945579072"/>
        <c:axId val="648700928"/>
      </c:scatterChart>
      <c:valAx>
        <c:axId val="9455790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sz="1000" b="0" i="0" u="none" strike="noStrike" kern="1200" baseline="0">
                    <a:solidFill>
                      <a:sysClr val="windowText" lastClr="000000">
                        <a:lumMod val="65000"/>
                        <a:lumOff val="35000"/>
                      </a:sysClr>
                    </a:solidFill>
                  </a:rPr>
                  <a:t>(MTOW-MPL)/Pax [kg/Pax]</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48700928"/>
        <c:crosses val="autoZero"/>
        <c:crossBetween val="midCat"/>
      </c:valAx>
      <c:valAx>
        <c:axId val="648700928"/>
        <c:scaling>
          <c:orientation val="minMax"/>
          <c:max val="800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a:t>Parameter b</a:t>
                </a:r>
              </a:p>
            </c:rich>
          </c:tx>
          <c:layout>
            <c:manualLayout>
              <c:xMode val="edge"/>
              <c:yMode val="edge"/>
              <c:x val="2.7322404371584699E-2"/>
              <c:y val="0.3402389037445524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45579072"/>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u="none" strike="noStrike" kern="1200" spc="0" baseline="0">
                <a:solidFill>
                  <a:sysClr val="windowText" lastClr="000000">
                    <a:lumMod val="65000"/>
                    <a:lumOff val="35000"/>
                  </a:sysClr>
                </a:solidFill>
              </a:rPr>
              <a:t>Parameter c versus Ferry Range</a:t>
            </a:r>
          </a:p>
        </c:rich>
      </c:tx>
      <c:layout>
        <c:manualLayout>
          <c:xMode val="edge"/>
          <c:yMode val="edge"/>
          <c:x val="0.21143044619422569"/>
          <c:y val="3.2407407407407406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s-ES"/>
        </a:p>
      </c:txPr>
    </c:title>
    <c:autoTitleDeleted val="0"/>
    <c:plotArea>
      <c:layout/>
      <c:scatterChart>
        <c:scatterStyle val="lineMarker"/>
        <c:varyColors val="0"/>
        <c:ser>
          <c:idx val="0"/>
          <c:order val="0"/>
          <c:tx>
            <c:strRef>
              <c:f>'C'!$C$1</c:f>
              <c:strCache>
                <c:ptCount val="1"/>
                <c:pt idx="0">
                  <c:v>c</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44672178477690289"/>
                  <c:y val="8.8425925925925929E-3"/>
                </c:manualLayout>
              </c:layout>
              <c:numFmt formatCode="0.000E+00" sourceLinked="0"/>
              <c:spPr>
                <a:solidFill>
                  <a:schemeClr val="bg1"/>
                </a:solidFill>
                <a:ln>
                  <a:solidFill>
                    <a:schemeClr val="bg1">
                      <a:lumMod val="85000"/>
                    </a:schemeClr>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'C'!$B$2:$B$53</c:f>
              <c:numCache>
                <c:formatCode>General</c:formatCode>
                <c:ptCount val="52"/>
                <c:pt idx="1">
                  <c:v>8241</c:v>
                </c:pt>
                <c:pt idx="2">
                  <c:v>7300</c:v>
                </c:pt>
                <c:pt idx="3">
                  <c:v>6800</c:v>
                </c:pt>
                <c:pt idx="4">
                  <c:v>7900</c:v>
                </c:pt>
                <c:pt idx="5">
                  <c:v>7500</c:v>
                </c:pt>
                <c:pt idx="6">
                  <c:v>8500</c:v>
                </c:pt>
                <c:pt idx="7">
                  <c:v>17000</c:v>
                </c:pt>
                <c:pt idx="8">
                  <c:v>16500</c:v>
                </c:pt>
                <c:pt idx="9">
                  <c:v>18000</c:v>
                </c:pt>
                <c:pt idx="10">
                  <c:v>18000</c:v>
                </c:pt>
                <c:pt idx="11">
                  <c:v>17900</c:v>
                </c:pt>
                <c:pt idx="12">
                  <c:v>3241</c:v>
                </c:pt>
                <c:pt idx="13">
                  <c:v>3426</c:v>
                </c:pt>
                <c:pt idx="14">
                  <c:v>2306</c:v>
                </c:pt>
                <c:pt idx="15">
                  <c:v>4630</c:v>
                </c:pt>
                <c:pt idx="16">
                  <c:v>8150</c:v>
                </c:pt>
                <c:pt idx="17">
                  <c:v>7780</c:v>
                </c:pt>
                <c:pt idx="18">
                  <c:v>6700</c:v>
                </c:pt>
                <c:pt idx="19">
                  <c:v>6200</c:v>
                </c:pt>
                <c:pt idx="20">
                  <c:v>6570</c:v>
                </c:pt>
                <c:pt idx="21">
                  <c:v>7408</c:v>
                </c:pt>
                <c:pt idx="22">
                  <c:v>6850</c:v>
                </c:pt>
                <c:pt idx="23">
                  <c:v>6575</c:v>
                </c:pt>
                <c:pt idx="24">
                  <c:v>15280</c:v>
                </c:pt>
                <c:pt idx="25">
                  <c:v>8000</c:v>
                </c:pt>
                <c:pt idx="26">
                  <c:v>9445</c:v>
                </c:pt>
                <c:pt idx="27">
                  <c:v>12964</c:v>
                </c:pt>
                <c:pt idx="28">
                  <c:v>17779</c:v>
                </c:pt>
                <c:pt idx="29">
                  <c:v>15742</c:v>
                </c:pt>
                <c:pt idx="30">
                  <c:v>18520</c:v>
                </c:pt>
                <c:pt idx="31">
                  <c:v>17400</c:v>
                </c:pt>
                <c:pt idx="32">
                  <c:v>5556</c:v>
                </c:pt>
                <c:pt idx="33">
                  <c:v>3195</c:v>
                </c:pt>
                <c:pt idx="34">
                  <c:v>3241</c:v>
                </c:pt>
                <c:pt idx="35">
                  <c:v>5000</c:v>
                </c:pt>
                <c:pt idx="36">
                  <c:v>4593</c:v>
                </c:pt>
                <c:pt idx="37">
                  <c:v>4649</c:v>
                </c:pt>
                <c:pt idx="38">
                  <c:v>2519</c:v>
                </c:pt>
                <c:pt idx="39">
                  <c:v>2130</c:v>
                </c:pt>
                <c:pt idx="40">
                  <c:v>3415</c:v>
                </c:pt>
                <c:pt idx="41">
                  <c:v>1413</c:v>
                </c:pt>
                <c:pt idx="42">
                  <c:v>4954</c:v>
                </c:pt>
                <c:pt idx="43">
                  <c:v>4705</c:v>
                </c:pt>
                <c:pt idx="44">
                  <c:v>5602</c:v>
                </c:pt>
                <c:pt idx="45">
                  <c:v>5463</c:v>
                </c:pt>
                <c:pt idx="46">
                  <c:v>6927</c:v>
                </c:pt>
                <c:pt idx="47">
                  <c:v>3297</c:v>
                </c:pt>
                <c:pt idx="48">
                  <c:v>3111</c:v>
                </c:pt>
                <c:pt idx="49">
                  <c:v>3797</c:v>
                </c:pt>
                <c:pt idx="50">
                  <c:v>2300</c:v>
                </c:pt>
                <c:pt idx="51">
                  <c:v>5723</c:v>
                </c:pt>
              </c:numCache>
            </c:numRef>
          </c:xVal>
          <c:yVal>
            <c:numRef>
              <c:f>'C'!$C$2:$C$53</c:f>
              <c:numCache>
                <c:formatCode>0.00</c:formatCode>
                <c:ptCount val="52"/>
                <c:pt idx="1">
                  <c:v>8233.7648857472286</c:v>
                </c:pt>
                <c:pt idx="2">
                  <c:v>7297.1997289643959</c:v>
                </c:pt>
                <c:pt idx="3">
                  <c:v>6797.3902824339566</c:v>
                </c:pt>
                <c:pt idx="4">
                  <c:v>7898.355271952807</c:v>
                </c:pt>
                <c:pt idx="5">
                  <c:v>7500.2314737084471</c:v>
                </c:pt>
                <c:pt idx="6">
                  <c:v>8498.7437759768236</c:v>
                </c:pt>
                <c:pt idx="7">
                  <c:v>16995.122343809784</c:v>
                </c:pt>
                <c:pt idx="8">
                  <c:v>16501.83931111735</c:v>
                </c:pt>
                <c:pt idx="9">
                  <c:v>17999.276503498029</c:v>
                </c:pt>
                <c:pt idx="10">
                  <c:v>17994.372976109189</c:v>
                </c:pt>
                <c:pt idx="11">
                  <c:v>17893.625393838542</c:v>
                </c:pt>
                <c:pt idx="12">
                  <c:v>3128.5544642549357</c:v>
                </c:pt>
                <c:pt idx="13">
                  <c:v>3339.1496917265863</c:v>
                </c:pt>
                <c:pt idx="14">
                  <c:v>2377.147104246505</c:v>
                </c:pt>
                <c:pt idx="15">
                  <c:v>4626.6298982094886</c:v>
                </c:pt>
                <c:pt idx="16">
                  <c:v>8125.8019803418329</c:v>
                </c:pt>
                <c:pt idx="17">
                  <c:v>7766.1922373222542</c:v>
                </c:pt>
                <c:pt idx="18">
                  <c:v>6701.8186053505169</c:v>
                </c:pt>
                <c:pt idx="19">
                  <c:v>6198.8328357785858</c:v>
                </c:pt>
                <c:pt idx="20">
                  <c:v>6567.7504252686049</c:v>
                </c:pt>
                <c:pt idx="21">
                  <c:v>7400.5333322324859</c:v>
                </c:pt>
                <c:pt idx="22">
                  <c:v>6843.2163565145629</c:v>
                </c:pt>
                <c:pt idx="23">
                  <c:v>6576.1168213485544</c:v>
                </c:pt>
                <c:pt idx="24">
                  <c:v>15286.412441155777</c:v>
                </c:pt>
                <c:pt idx="25">
                  <c:v>7990.002220632734</c:v>
                </c:pt>
                <c:pt idx="26">
                  <c:v>9305.3021843035422</c:v>
                </c:pt>
                <c:pt idx="27">
                  <c:v>12936.241453444678</c:v>
                </c:pt>
                <c:pt idx="28">
                  <c:v>17753.689546561051</c:v>
                </c:pt>
                <c:pt idx="29">
                  <c:v>15721.313204452621</c:v>
                </c:pt>
                <c:pt idx="30">
                  <c:v>18511.825977526947</c:v>
                </c:pt>
                <c:pt idx="31">
                  <c:v>17393.390658424934</c:v>
                </c:pt>
                <c:pt idx="32">
                  <c:v>5544.2975456260428</c:v>
                </c:pt>
                <c:pt idx="33">
                  <c:v>3097.5388582325882</c:v>
                </c:pt>
                <c:pt idx="34">
                  <c:v>3182.9508063192852</c:v>
                </c:pt>
                <c:pt idx="35">
                  <c:v>4989.4615526875677</c:v>
                </c:pt>
                <c:pt idx="36">
                  <c:v>4573.8385132232397</c:v>
                </c:pt>
                <c:pt idx="37">
                  <c:v>4638.8317625361788</c:v>
                </c:pt>
                <c:pt idx="38">
                  <c:v>2492.5476050994284</c:v>
                </c:pt>
                <c:pt idx="39">
                  <c:v>2050.8128609155287</c:v>
                </c:pt>
                <c:pt idx="40">
                  <c:v>3388.2316690728635</c:v>
                </c:pt>
                <c:pt idx="41">
                  <c:v>3277.1745434790382</c:v>
                </c:pt>
                <c:pt idx="42">
                  <c:v>4936.7710591664654</c:v>
                </c:pt>
                <c:pt idx="43">
                  <c:v>4696.7960947669508</c:v>
                </c:pt>
                <c:pt idx="44">
                  <c:v>5590.1236600923694</c:v>
                </c:pt>
                <c:pt idx="45">
                  <c:v>5426.3170097438451</c:v>
                </c:pt>
                <c:pt idx="46">
                  <c:v>6921.6296733554846</c:v>
                </c:pt>
                <c:pt idx="47">
                  <c:v>3235.1101146896513</c:v>
                </c:pt>
                <c:pt idx="48">
                  <c:v>3118.8572351779731</c:v>
                </c:pt>
                <c:pt idx="49">
                  <c:v>3752.4540414439739</c:v>
                </c:pt>
                <c:pt idx="50">
                  <c:v>3797</c:v>
                </c:pt>
                <c:pt idx="51">
                  <c:v>5682.4530500577985</c:v>
                </c:pt>
              </c:numCache>
            </c:numRef>
          </c:yVal>
          <c:smooth val="0"/>
          <c:extLst>
            <c:ext xmlns:c16="http://schemas.microsoft.com/office/drawing/2014/chart" uri="{C3380CC4-5D6E-409C-BE32-E72D297353CC}">
              <c16:uniqueId val="{00000000-894B-B94C-86BD-8545BF897F2B}"/>
            </c:ext>
          </c:extLst>
        </c:ser>
        <c:dLbls>
          <c:showLegendKey val="0"/>
          <c:showVal val="0"/>
          <c:showCatName val="0"/>
          <c:showSerName val="0"/>
          <c:showPercent val="0"/>
          <c:showBubbleSize val="0"/>
        </c:dLbls>
        <c:axId val="1670937359"/>
        <c:axId val="1670939071"/>
      </c:scatterChart>
      <c:valAx>
        <c:axId val="167093735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sz="1000" b="0" i="0" u="none" strike="noStrike" kern="1200" baseline="0">
                    <a:solidFill>
                      <a:sysClr val="windowText" lastClr="000000">
                        <a:lumMod val="65000"/>
                        <a:lumOff val="35000"/>
                      </a:sysClr>
                    </a:solidFill>
                  </a:rPr>
                  <a:t>Ferry Range [km]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70939071"/>
        <c:crosses val="autoZero"/>
        <c:crossBetween val="midCat"/>
      </c:valAx>
      <c:valAx>
        <c:axId val="167093907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Parameter</a:t>
                </a:r>
                <a:r>
                  <a:rPr lang="en-US" baseline="0"/>
                  <a:t> c</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70937359"/>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u="none" strike="noStrike" kern="1200" spc="0" baseline="0">
                <a:solidFill>
                  <a:sysClr val="windowText" lastClr="000000">
                    <a:lumMod val="65000"/>
                    <a:lumOff val="35000"/>
                  </a:sysClr>
                </a:solidFill>
              </a:rPr>
              <a:t>Parameter d versus (MTOW-MPL)/Pax</a:t>
            </a:r>
          </a:p>
        </c:rich>
      </c:tx>
      <c:layout>
        <c:manualLayout>
          <c:xMode val="edge"/>
          <c:yMode val="edge"/>
          <c:x val="0.23225420592917695"/>
          <c:y val="3.5000199848115435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s-ES"/>
        </a:p>
      </c:txPr>
    </c:title>
    <c:autoTitleDeleted val="0"/>
    <c:plotArea>
      <c:layout/>
      <c:scatterChart>
        <c:scatterStyle val="lineMarker"/>
        <c:varyColors val="0"/>
        <c:ser>
          <c:idx val="0"/>
          <c:order val="0"/>
          <c:tx>
            <c:strRef>
              <c:f>D!$L$1</c:f>
              <c:strCache>
                <c:ptCount val="1"/>
                <c:pt idx="0">
                  <c:v>d</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2.5408545243319994E-2"/>
                  <c:y val="0.33964467005076143"/>
                </c:manualLayout>
              </c:layout>
              <c:numFmt formatCode="0.000E+00" sourceLinked="0"/>
              <c:spPr>
                <a:solidFill>
                  <a:schemeClr val="bg1"/>
                </a:solidFill>
                <a:ln>
                  <a:solidFill>
                    <a:schemeClr val="bg1">
                      <a:lumMod val="85000"/>
                    </a:schemeClr>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D!$K$2:$K$51</c:f>
              <c:numCache>
                <c:formatCode>0.00</c:formatCode>
                <c:ptCount val="50"/>
                <c:pt idx="1">
                  <c:v>394.89285714285717</c:v>
                </c:pt>
                <c:pt idx="2">
                  <c:v>433.58208955223881</c:v>
                </c:pt>
                <c:pt idx="3">
                  <c:v>388.33333333333331</c:v>
                </c:pt>
                <c:pt idx="4">
                  <c:v>362.12121212121212</c:v>
                </c:pt>
                <c:pt idx="5">
                  <c:v>374.36756756756756</c:v>
                </c:pt>
                <c:pt idx="6">
                  <c:v>354.61165048543688</c:v>
                </c:pt>
                <c:pt idx="7">
                  <c:v>797.50813008130081</c:v>
                </c:pt>
                <c:pt idx="8">
                  <c:v>655.47</c:v>
                </c:pt>
                <c:pt idx="9">
                  <c:v>653.95666666666671</c:v>
                </c:pt>
                <c:pt idx="10">
                  <c:v>718.41269841269843</c:v>
                </c:pt>
                <c:pt idx="11">
                  <c:v>885.45765765765771</c:v>
                </c:pt>
                <c:pt idx="12">
                  <c:v>282.39583333333331</c:v>
                </c:pt>
                <c:pt idx="13">
                  <c:v>221.42857142857142</c:v>
                </c:pt>
                <c:pt idx="14">
                  <c:v>293.42105263157896</c:v>
                </c:pt>
                <c:pt idx="15">
                  <c:v>357.31132075471697</c:v>
                </c:pt>
                <c:pt idx="16">
                  <c:v>378.14814814814815</c:v>
                </c:pt>
                <c:pt idx="17">
                  <c:v>358.46111111111111</c:v>
                </c:pt>
                <c:pt idx="18">
                  <c:v>357.8125</c:v>
                </c:pt>
                <c:pt idx="19">
                  <c:v>329.17808219178085</c:v>
                </c:pt>
                <c:pt idx="20">
                  <c:v>418.50925925925924</c:v>
                </c:pt>
                <c:pt idx="21">
                  <c:v>410.359375</c:v>
                </c:pt>
                <c:pt idx="22">
                  <c:v>361.44375000000002</c:v>
                </c:pt>
                <c:pt idx="23">
                  <c:v>308.23163841807911</c:v>
                </c:pt>
                <c:pt idx="24">
                  <c:v>823.98749999999995</c:v>
                </c:pt>
                <c:pt idx="25">
                  <c:v>414.84946236559142</c:v>
                </c:pt>
                <c:pt idx="26">
                  <c:v>454.89655172413791</c:v>
                </c:pt>
                <c:pt idx="27">
                  <c:v>572.44262295081967</c:v>
                </c:pt>
                <c:pt idx="28">
                  <c:v>544.31200000000001</c:v>
                </c:pt>
                <c:pt idx="29">
                  <c:v>884.44247787610618</c:v>
                </c:pt>
                <c:pt idx="30">
                  <c:v>763.79752066115702</c:v>
                </c:pt>
                <c:pt idx="31">
                  <c:v>690.55517241379312</c:v>
                </c:pt>
                <c:pt idx="32">
                  <c:v>330.23741007194246</c:v>
                </c:pt>
                <c:pt idx="33">
                  <c:v>320.86</c:v>
                </c:pt>
                <c:pt idx="34">
                  <c:v>321.60000000000002</c:v>
                </c:pt>
                <c:pt idx="35">
                  <c:v>349.91428571428571</c:v>
                </c:pt>
                <c:pt idx="36">
                  <c:v>329.6511627906977</c:v>
                </c:pt>
                <c:pt idx="37">
                  <c:v>285.24038461538464</c:v>
                </c:pt>
                <c:pt idx="38">
                  <c:v>319.91891891891891</c:v>
                </c:pt>
                <c:pt idx="39">
                  <c:v>265.54000000000002</c:v>
                </c:pt>
                <c:pt idx="40">
                  <c:v>249.01219512195121</c:v>
                </c:pt>
                <c:pt idx="41">
                  <c:v>194.63157894736841</c:v>
                </c:pt>
                <c:pt idx="42">
                  <c:v>340.89743589743591</c:v>
                </c:pt>
                <c:pt idx="43">
                  <c:v>325</c:v>
                </c:pt>
                <c:pt idx="44">
                  <c:v>329.15094339622641</c:v>
                </c:pt>
                <c:pt idx="45">
                  <c:v>296.52542372881356</c:v>
                </c:pt>
                <c:pt idx="46">
                  <c:v>310.95890410958901</c:v>
                </c:pt>
                <c:pt idx="47">
                  <c:v>274.33333333333331</c:v>
                </c:pt>
                <c:pt idx="48">
                  <c:v>307</c:v>
                </c:pt>
                <c:pt idx="49">
                  <c:v>347.93814432989689</c:v>
                </c:pt>
              </c:numCache>
            </c:numRef>
          </c:xVal>
          <c:yVal>
            <c:numRef>
              <c:f>D!$L$2:$L$51</c:f>
              <c:numCache>
                <c:formatCode>0.0000</c:formatCode>
                <c:ptCount val="50"/>
                <c:pt idx="1">
                  <c:v>1.1375416418013176</c:v>
                </c:pt>
                <c:pt idx="2">
                  <c:v>2.3205991936728769</c:v>
                </c:pt>
                <c:pt idx="3">
                  <c:v>2.0668814023102349</c:v>
                </c:pt>
                <c:pt idx="4">
                  <c:v>1.7468686859346543</c:v>
                </c:pt>
                <c:pt idx="5">
                  <c:v>1.4289594536082426</c:v>
                </c:pt>
                <c:pt idx="6">
                  <c:v>1.7571425834004604</c:v>
                </c:pt>
                <c:pt idx="7">
                  <c:v>2.7921393139874509</c:v>
                </c:pt>
                <c:pt idx="8">
                  <c:v>2.407118447111527</c:v>
                </c:pt>
                <c:pt idx="9">
                  <c:v>1.6970171219787669</c:v>
                </c:pt>
                <c:pt idx="10">
                  <c:v>2.4089196712958807</c:v>
                </c:pt>
                <c:pt idx="11">
                  <c:v>3.0212949365578403</c:v>
                </c:pt>
                <c:pt idx="12">
                  <c:v>-0.6093329129369035</c:v>
                </c:pt>
                <c:pt idx="13">
                  <c:v>-0.16215987251762792</c:v>
                </c:pt>
                <c:pt idx="14">
                  <c:v>-9.5291414766807636E-2</c:v>
                </c:pt>
                <c:pt idx="15">
                  <c:v>1.3289356293143453</c:v>
                </c:pt>
                <c:pt idx="16">
                  <c:v>1.402080791304162</c:v>
                </c:pt>
                <c:pt idx="17">
                  <c:v>1.6560010653318658</c:v>
                </c:pt>
                <c:pt idx="18">
                  <c:v>1.9560251837406106</c:v>
                </c:pt>
                <c:pt idx="19">
                  <c:v>2.2861540435345833</c:v>
                </c:pt>
                <c:pt idx="20">
                  <c:v>3.0773574306899576</c:v>
                </c:pt>
                <c:pt idx="21">
                  <c:v>2.3299619235189559</c:v>
                </c:pt>
                <c:pt idx="22">
                  <c:v>2.0421656205390164</c:v>
                </c:pt>
                <c:pt idx="23">
                  <c:v>1.1023345628715808</c:v>
                </c:pt>
                <c:pt idx="24">
                  <c:v>3.1661108556231512</c:v>
                </c:pt>
                <c:pt idx="25">
                  <c:v>1.3086399800872874</c:v>
                </c:pt>
                <c:pt idx="26">
                  <c:v>2.4972839973476746</c:v>
                </c:pt>
                <c:pt idx="27">
                  <c:v>1.4930869637977795</c:v>
                </c:pt>
                <c:pt idx="28">
                  <c:v>1.5205098113972755</c:v>
                </c:pt>
                <c:pt idx="29">
                  <c:v>3.050896113028037</c:v>
                </c:pt>
                <c:pt idx="30">
                  <c:v>2.3925468430040016</c:v>
                </c:pt>
                <c:pt idx="31">
                  <c:v>2.5102239492798848</c:v>
                </c:pt>
                <c:pt idx="32">
                  <c:v>2.0484273111328508</c:v>
                </c:pt>
                <c:pt idx="33">
                  <c:v>-0.42179522741257908</c:v>
                </c:pt>
                <c:pt idx="34">
                  <c:v>1.8189080399073247</c:v>
                </c:pt>
                <c:pt idx="35">
                  <c:v>-0.33352544964961839</c:v>
                </c:pt>
                <c:pt idx="36">
                  <c:v>1.6407824086487217</c:v>
                </c:pt>
                <c:pt idx="37">
                  <c:v>1.9423152986189858</c:v>
                </c:pt>
                <c:pt idx="38">
                  <c:v>2.2163904272478363</c:v>
                </c:pt>
                <c:pt idx="39">
                  <c:v>2.3196080246367878</c:v>
                </c:pt>
                <c:pt idx="40">
                  <c:v>1.9536471718988788</c:v>
                </c:pt>
                <c:pt idx="42">
                  <c:v>2.1134354091182597</c:v>
                </c:pt>
                <c:pt idx="43">
                  <c:v>1.731811688935829</c:v>
                </c:pt>
                <c:pt idx="44">
                  <c:v>1.4331966638149827</c:v>
                </c:pt>
                <c:pt idx="45">
                  <c:v>0.7883177963388911</c:v>
                </c:pt>
                <c:pt idx="46">
                  <c:v>1.2770117038398316</c:v>
                </c:pt>
                <c:pt idx="47">
                  <c:v>1.2676422215787451</c:v>
                </c:pt>
                <c:pt idx="48">
                  <c:v>1.8358960289427095</c:v>
                </c:pt>
                <c:pt idx="49">
                  <c:v>2.5282954228071981</c:v>
                </c:pt>
              </c:numCache>
            </c:numRef>
          </c:yVal>
          <c:smooth val="0"/>
          <c:extLst>
            <c:ext xmlns:c16="http://schemas.microsoft.com/office/drawing/2014/chart" uri="{C3380CC4-5D6E-409C-BE32-E72D297353CC}">
              <c16:uniqueId val="{00000000-5556-2141-8AD5-7D49826F6578}"/>
            </c:ext>
          </c:extLst>
        </c:ser>
        <c:dLbls>
          <c:showLegendKey val="0"/>
          <c:showVal val="0"/>
          <c:showCatName val="0"/>
          <c:showSerName val="0"/>
          <c:showPercent val="0"/>
          <c:showBubbleSize val="0"/>
        </c:dLbls>
        <c:axId val="1569038175"/>
        <c:axId val="2028632495"/>
      </c:scatterChart>
      <c:valAx>
        <c:axId val="1569038175"/>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sz="1000" b="0" i="0" u="none" strike="noStrike" kern="1200" baseline="0">
                    <a:solidFill>
                      <a:sysClr val="windowText" lastClr="000000">
                        <a:lumMod val="65000"/>
                        <a:lumOff val="35000"/>
                      </a:sysClr>
                    </a:solidFill>
                  </a:rPr>
                  <a:t>(MTOW-MPL)/Pax [kg/Pax]</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28632495"/>
        <c:crossesAt val="-1"/>
        <c:crossBetween val="midCat"/>
      </c:valAx>
      <c:valAx>
        <c:axId val="2028632495"/>
        <c:scaling>
          <c:orientation val="minMax"/>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Parameter 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69038175"/>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u="none" strike="noStrike" kern="1200" spc="0" baseline="0">
                <a:solidFill>
                  <a:sysClr val="windowText" lastClr="000000">
                    <a:lumMod val="65000"/>
                    <a:lumOff val="35000"/>
                  </a:sysClr>
                </a:solidFill>
              </a:rPr>
              <a:t>Parameter d versus SAR-Method</a:t>
            </a:r>
          </a:p>
        </c:rich>
      </c:tx>
      <c:layout>
        <c:manualLayout>
          <c:xMode val="edge"/>
          <c:yMode val="edge"/>
          <c:x val="0.27597005292371235"/>
          <c:y val="3.5000093073472197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s-ES"/>
        </a:p>
      </c:txPr>
    </c:title>
    <c:autoTitleDeleted val="0"/>
    <c:plotArea>
      <c:layout>
        <c:manualLayout>
          <c:layoutTarget val="inner"/>
          <c:xMode val="edge"/>
          <c:yMode val="edge"/>
          <c:x val="0.12385030764597048"/>
          <c:y val="0.18827411167512692"/>
          <c:w val="0.82664149563271805"/>
          <c:h val="0.6503367398224158"/>
        </c:manualLayout>
      </c:layout>
      <c:scatterChart>
        <c:scatterStyle val="lineMarker"/>
        <c:varyColors val="0"/>
        <c:ser>
          <c:idx val="0"/>
          <c:order val="0"/>
          <c:tx>
            <c:strRef>
              <c:f>D!$L$1</c:f>
              <c:strCache>
                <c:ptCount val="1"/>
                <c:pt idx="0">
                  <c:v>d</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D!$I$2:$I$53</c:f>
              <c:numCache>
                <c:formatCode>0.0000</c:formatCode>
                <c:ptCount val="52"/>
                <c:pt idx="1">
                  <c:v>1.3526084517576664</c:v>
                </c:pt>
                <c:pt idx="2">
                  <c:v>1.7155601303825696</c:v>
                </c:pt>
                <c:pt idx="3">
                  <c:v>1.8335862417804754</c:v>
                </c:pt>
                <c:pt idx="4">
                  <c:v>1.3905139814485088</c:v>
                </c:pt>
                <c:pt idx="5">
                  <c:v>1.7757516552697274</c:v>
                </c:pt>
                <c:pt idx="6">
                  <c:v>1.5151691744659028</c:v>
                </c:pt>
                <c:pt idx="7">
                  <c:v>2.0380980712360799</c:v>
                </c:pt>
                <c:pt idx="8">
                  <c:v>1.502087832973362</c:v>
                </c:pt>
                <c:pt idx="9">
                  <c:v>1.4099215808201195</c:v>
                </c:pt>
                <c:pt idx="10">
                  <c:v>1.8014143284121684</c:v>
                </c:pt>
                <c:pt idx="11">
                  <c:v>2.1310727574226496</c:v>
                </c:pt>
                <c:pt idx="12">
                  <c:v>2.6129943502824857</c:v>
                </c:pt>
                <c:pt idx="13">
                  <c:v>1.9832088318899981</c:v>
                </c:pt>
                <c:pt idx="14">
                  <c:v>3.4193021356050881</c:v>
                </c:pt>
                <c:pt idx="15">
                  <c:v>2.2289987206081459</c:v>
                </c:pt>
                <c:pt idx="16">
                  <c:v>1.538143783514154</c:v>
                </c:pt>
                <c:pt idx="17">
                  <c:v>1.5164422460382889</c:v>
                </c:pt>
                <c:pt idx="18">
                  <c:v>2.1220930232558137</c:v>
                </c:pt>
                <c:pt idx="19">
                  <c:v>2.2469946882862737</c:v>
                </c:pt>
                <c:pt idx="20">
                  <c:v>2.3699082960119426</c:v>
                </c:pt>
                <c:pt idx="21">
                  <c:v>2.0794985497545739</c:v>
                </c:pt>
                <c:pt idx="22">
                  <c:v>1.8957909029192124</c:v>
                </c:pt>
                <c:pt idx="23">
                  <c:v>1.7824956503039902</c:v>
                </c:pt>
                <c:pt idx="24">
                  <c:v>4.298221343873518</c:v>
                </c:pt>
                <c:pt idx="25">
                  <c:v>2.3510620829663686</c:v>
                </c:pt>
                <c:pt idx="26">
                  <c:v>1.8771550362775786</c:v>
                </c:pt>
                <c:pt idx="27">
                  <c:v>2.0317628057599024</c:v>
                </c:pt>
                <c:pt idx="28">
                  <c:v>1.632781377489801</c:v>
                </c:pt>
                <c:pt idx="29">
                  <c:v>2.2781277026967999</c:v>
                </c:pt>
                <c:pt idx="30">
                  <c:v>1.9124641592174061</c:v>
                </c:pt>
                <c:pt idx="31">
                  <c:v>1.822785285520246</c:v>
                </c:pt>
                <c:pt idx="32">
                  <c:v>1.9934730948273054</c:v>
                </c:pt>
                <c:pt idx="33">
                  <c:v>2.1346886912325287</c:v>
                </c:pt>
                <c:pt idx="34">
                  <c:v>2.177671068427371</c:v>
                </c:pt>
                <c:pt idx="35">
                  <c:v>2.267093162734906</c:v>
                </c:pt>
                <c:pt idx="36">
                  <c:v>2.0737798886341303</c:v>
                </c:pt>
                <c:pt idx="37">
                  <c:v>1.2633036255083498</c:v>
                </c:pt>
                <c:pt idx="38">
                  <c:v>2.697627204669458</c:v>
                </c:pt>
                <c:pt idx="39">
                  <c:v>1.8964467005076142</c:v>
                </c:pt>
                <c:pt idx="40">
                  <c:v>1.7078213511287423</c:v>
                </c:pt>
                <c:pt idx="41">
                  <c:v>6.468344774980932</c:v>
                </c:pt>
                <c:pt idx="42">
                  <c:v>2.1678650142717779</c:v>
                </c:pt>
                <c:pt idx="43">
                  <c:v>2.1039343572480536</c:v>
                </c:pt>
                <c:pt idx="44">
                  <c:v>1.9389208157453086</c:v>
                </c:pt>
                <c:pt idx="45">
                  <c:v>1.8305946202054575</c:v>
                </c:pt>
                <c:pt idx="46">
                  <c:v>1.3184127596630009</c:v>
                </c:pt>
                <c:pt idx="47">
                  <c:v>2.1905957862425005</c:v>
                </c:pt>
                <c:pt idx="48">
                  <c:v>2.8077753779697625</c:v>
                </c:pt>
                <c:pt idx="49">
                  <c:v>2.2077597957342241</c:v>
                </c:pt>
                <c:pt idx="50">
                  <c:v>2.6780615158684835</c:v>
                </c:pt>
                <c:pt idx="51">
                  <c:v>1.8301117115427448</c:v>
                </c:pt>
              </c:numCache>
            </c:numRef>
          </c:xVal>
          <c:yVal>
            <c:numRef>
              <c:f>D!$L$2:$L$53</c:f>
              <c:numCache>
                <c:formatCode>0.0000</c:formatCode>
                <c:ptCount val="52"/>
                <c:pt idx="1">
                  <c:v>1.1375416418013176</c:v>
                </c:pt>
                <c:pt idx="2">
                  <c:v>2.3205991936728769</c:v>
                </c:pt>
                <c:pt idx="3">
                  <c:v>2.0668814023102349</c:v>
                </c:pt>
                <c:pt idx="4">
                  <c:v>1.7468686859346543</c:v>
                </c:pt>
                <c:pt idx="5">
                  <c:v>1.4289594536082426</c:v>
                </c:pt>
                <c:pt idx="6">
                  <c:v>1.7571425834004604</c:v>
                </c:pt>
                <c:pt idx="7">
                  <c:v>2.7921393139874509</c:v>
                </c:pt>
                <c:pt idx="8">
                  <c:v>2.407118447111527</c:v>
                </c:pt>
                <c:pt idx="9">
                  <c:v>1.6970171219787669</c:v>
                </c:pt>
                <c:pt idx="10">
                  <c:v>2.4089196712958807</c:v>
                </c:pt>
                <c:pt idx="11">
                  <c:v>3.0212949365578403</c:v>
                </c:pt>
                <c:pt idx="12">
                  <c:v>-0.6093329129369035</c:v>
                </c:pt>
                <c:pt idx="13">
                  <c:v>-0.16215987251762792</c:v>
                </c:pt>
                <c:pt idx="14">
                  <c:v>-9.5291414766807636E-2</c:v>
                </c:pt>
                <c:pt idx="15">
                  <c:v>1.3289356293143453</c:v>
                </c:pt>
                <c:pt idx="16">
                  <c:v>1.402080791304162</c:v>
                </c:pt>
                <c:pt idx="17">
                  <c:v>1.6560010653318658</c:v>
                </c:pt>
                <c:pt idx="18">
                  <c:v>1.9560251837406106</c:v>
                </c:pt>
                <c:pt idx="19">
                  <c:v>2.2861540435345833</c:v>
                </c:pt>
                <c:pt idx="20">
                  <c:v>3.0773574306899576</c:v>
                </c:pt>
                <c:pt idx="21">
                  <c:v>2.3299619235189559</c:v>
                </c:pt>
                <c:pt idx="22">
                  <c:v>2.0421656205390164</c:v>
                </c:pt>
                <c:pt idx="23">
                  <c:v>1.1023345628715808</c:v>
                </c:pt>
                <c:pt idx="24">
                  <c:v>3.1661108556231512</c:v>
                </c:pt>
                <c:pt idx="25">
                  <c:v>1.3086399800872874</c:v>
                </c:pt>
                <c:pt idx="26">
                  <c:v>2.4972839973476746</c:v>
                </c:pt>
                <c:pt idx="27">
                  <c:v>1.4930869637977795</c:v>
                </c:pt>
                <c:pt idx="28">
                  <c:v>1.5205098113972755</c:v>
                </c:pt>
                <c:pt idx="29">
                  <c:v>3.050896113028037</c:v>
                </c:pt>
                <c:pt idx="30">
                  <c:v>2.3925468430040016</c:v>
                </c:pt>
                <c:pt idx="31">
                  <c:v>2.5102239492798848</c:v>
                </c:pt>
                <c:pt idx="32">
                  <c:v>2.0484273111328508</c:v>
                </c:pt>
                <c:pt idx="33">
                  <c:v>-0.42179522741257908</c:v>
                </c:pt>
                <c:pt idx="34">
                  <c:v>1.8189080399073247</c:v>
                </c:pt>
                <c:pt idx="35">
                  <c:v>-0.33352544964961839</c:v>
                </c:pt>
                <c:pt idx="36">
                  <c:v>1.6407824086487217</c:v>
                </c:pt>
                <c:pt idx="37">
                  <c:v>1.9423152986189858</c:v>
                </c:pt>
                <c:pt idx="38">
                  <c:v>2.2163904272478363</c:v>
                </c:pt>
                <c:pt idx="39">
                  <c:v>2.3196080246367878</c:v>
                </c:pt>
                <c:pt idx="40">
                  <c:v>1.9536471718988788</c:v>
                </c:pt>
                <c:pt idx="42">
                  <c:v>2.1134354091182597</c:v>
                </c:pt>
                <c:pt idx="43">
                  <c:v>1.731811688935829</c:v>
                </c:pt>
                <c:pt idx="44">
                  <c:v>1.4331966638149827</c:v>
                </c:pt>
                <c:pt idx="45">
                  <c:v>0.7883177963388911</c:v>
                </c:pt>
                <c:pt idx="46">
                  <c:v>1.2770117038398316</c:v>
                </c:pt>
                <c:pt idx="47">
                  <c:v>1.2676422215787451</c:v>
                </c:pt>
                <c:pt idx="48">
                  <c:v>1.8358960289427095</c:v>
                </c:pt>
                <c:pt idx="49">
                  <c:v>2.5282954228071981</c:v>
                </c:pt>
                <c:pt idx="50">
                  <c:v>-7.145343718578083E-2</c:v>
                </c:pt>
                <c:pt idx="51">
                  <c:v>1.3308043653939072</c:v>
                </c:pt>
              </c:numCache>
            </c:numRef>
          </c:yVal>
          <c:smooth val="0"/>
          <c:extLst>
            <c:ext xmlns:c16="http://schemas.microsoft.com/office/drawing/2014/chart" uri="{C3380CC4-5D6E-409C-BE32-E72D297353CC}">
              <c16:uniqueId val="{00000001-85CB-4AF8-A9A9-85A5C6700567}"/>
            </c:ext>
          </c:extLst>
        </c:ser>
        <c:dLbls>
          <c:showLegendKey val="0"/>
          <c:showVal val="0"/>
          <c:showCatName val="0"/>
          <c:showSerName val="0"/>
          <c:showPercent val="0"/>
          <c:showBubbleSize val="0"/>
        </c:dLbls>
        <c:axId val="1569038175"/>
        <c:axId val="2028632495"/>
      </c:scatterChart>
      <c:valAx>
        <c:axId val="1569038175"/>
        <c:scaling>
          <c:orientation val="minMax"/>
          <c:max val="4"/>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sz="1000" b="0" i="0" u="none" strike="noStrike" kern="1200" baseline="0">
                    <a:solidFill>
                      <a:sysClr val="windowText" lastClr="000000">
                        <a:lumMod val="65000"/>
                        <a:lumOff val="35000"/>
                      </a:sysClr>
                    </a:solidFill>
                  </a:rPr>
                  <a:t>Fuel Consumption (SAR-Method)  [kg/100 km/seat]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28632495"/>
        <c:crossesAt val="-1"/>
        <c:crossBetween val="midCat"/>
      </c:valAx>
      <c:valAx>
        <c:axId val="2028632495"/>
        <c:scaling>
          <c:orientation val="minMax"/>
          <c:max val="3.5"/>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Parameter 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69038175"/>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u="none" strike="noStrike" kern="1200" spc="0" baseline="0">
                <a:solidFill>
                  <a:sysClr val="windowText" lastClr="000000">
                    <a:lumMod val="65000"/>
                    <a:lumOff val="35000"/>
                  </a:sysClr>
                </a:solidFill>
              </a:rPr>
              <a:t>Parameter d versus EPR-Method</a:t>
            </a:r>
          </a:p>
        </c:rich>
      </c:tx>
      <c:layout>
        <c:manualLayout>
          <c:xMode val="edge"/>
          <c:yMode val="edge"/>
          <c:x val="0.28416677423518782"/>
          <c:y val="3.0271960685765348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s-ES"/>
        </a:p>
      </c:txPr>
    </c:title>
    <c:autoTitleDeleted val="0"/>
    <c:plotArea>
      <c:layout>
        <c:manualLayout>
          <c:layoutTarget val="inner"/>
          <c:xMode val="edge"/>
          <c:yMode val="edge"/>
          <c:x val="0.12385030764597048"/>
          <c:y val="0.18827411167512692"/>
          <c:w val="0.82664149563271805"/>
          <c:h val="0.6503367398224158"/>
        </c:manualLayout>
      </c:layout>
      <c:scatterChart>
        <c:scatterStyle val="lineMarker"/>
        <c:varyColors val="0"/>
        <c:ser>
          <c:idx val="0"/>
          <c:order val="0"/>
          <c:tx>
            <c:strRef>
              <c:f>D!$L$1</c:f>
              <c:strCache>
                <c:ptCount val="1"/>
                <c:pt idx="0">
                  <c:v>d</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D!$J$2:$J$53</c:f>
              <c:numCache>
                <c:formatCode>0.0000</c:formatCode>
                <c:ptCount val="52"/>
                <c:pt idx="1">
                  <c:v>2.1659993387944017</c:v>
                </c:pt>
                <c:pt idx="2">
                  <c:v>2.7400793011185969</c:v>
                </c:pt>
                <c:pt idx="3">
                  <c:v>2.6618581487205906</c:v>
                </c:pt>
                <c:pt idx="4">
                  <c:v>2.16832637327337</c:v>
                </c:pt>
                <c:pt idx="5">
                  <c:v>2.0134013016575292</c:v>
                </c:pt>
                <c:pt idx="6">
                  <c:v>2.0366178737709397</c:v>
                </c:pt>
                <c:pt idx="7">
                  <c:v>3.4096333507603478</c:v>
                </c:pt>
                <c:pt idx="8">
                  <c:v>2.8917950710000433</c:v>
                </c:pt>
                <c:pt idx="9">
                  <c:v>2.6328283482239199</c:v>
                </c:pt>
                <c:pt idx="10">
                  <c:v>2.4786426564698307</c:v>
                </c:pt>
                <c:pt idx="11">
                  <c:v>3.0596914613071564</c:v>
                </c:pt>
                <c:pt idx="12">
                  <c:v>4.0849673202614376</c:v>
                </c:pt>
                <c:pt idx="13">
                  <c:v>3.0854674483184201</c:v>
                </c:pt>
                <c:pt idx="14">
                  <c:v>13.240131578947366</c:v>
                </c:pt>
                <c:pt idx="15">
                  <c:v>3.1332844005008416</c:v>
                </c:pt>
                <c:pt idx="16">
                  <c:v>2.0701067307152945</c:v>
                </c:pt>
                <c:pt idx="17">
                  <c:v>2.0790736741060716</c:v>
                </c:pt>
                <c:pt idx="18">
                  <c:v>2.9366730881070078</c:v>
                </c:pt>
                <c:pt idx="19">
                  <c:v>3.1469428256683236</c:v>
                </c:pt>
                <c:pt idx="20">
                  <c:v>4.4743540791650753</c:v>
                </c:pt>
                <c:pt idx="21">
                  <c:v>2.9463719898605834</c:v>
                </c:pt>
                <c:pt idx="22">
                  <c:v>2.7139999999999995</c:v>
                </c:pt>
                <c:pt idx="23">
                  <c:v>1.7781967273126624</c:v>
                </c:pt>
                <c:pt idx="24">
                  <c:v>3.5671712393566692</c:v>
                </c:pt>
                <c:pt idx="25">
                  <c:v>2.0317130891146764</c:v>
                </c:pt>
                <c:pt idx="26">
                  <c:v>2.9373302394186318</c:v>
                </c:pt>
                <c:pt idx="27">
                  <c:v>2.1249104611353662</c:v>
                </c:pt>
                <c:pt idx="28">
                  <c:v>1.6890461118351641</c:v>
                </c:pt>
                <c:pt idx="29">
                  <c:v>3.1885460697059136</c:v>
                </c:pt>
                <c:pt idx="30">
                  <c:v>2.7141855698876927</c:v>
                </c:pt>
                <c:pt idx="31">
                  <c:v>2.6004415951381938</c:v>
                </c:pt>
                <c:pt idx="32">
                  <c:v>3.4862304738429781</c:v>
                </c:pt>
                <c:pt idx="33">
                  <c:v>4.673209028459274</c:v>
                </c:pt>
                <c:pt idx="34">
                  <c:v>4.673209028459274</c:v>
                </c:pt>
                <c:pt idx="35">
                  <c:v>3.8495898643709898</c:v>
                </c:pt>
                <c:pt idx="36">
                  <c:v>3.9713588833345406</c:v>
                </c:pt>
                <c:pt idx="37">
                  <c:v>3.4366391184573004</c:v>
                </c:pt>
                <c:pt idx="38">
                  <c:v>4.6377911388710524</c:v>
                </c:pt>
                <c:pt idx="39">
                  <c:v>4.4195804195804191</c:v>
                </c:pt>
                <c:pt idx="40">
                  <c:v>2.6766370815570619</c:v>
                </c:pt>
                <c:pt idx="41">
                  <c:v>2.7696289905090596</c:v>
                </c:pt>
                <c:pt idx="42">
                  <c:v>4.211983389361281</c:v>
                </c:pt>
                <c:pt idx="43">
                  <c:v>3.804276531549259</c:v>
                </c:pt>
                <c:pt idx="44">
                  <c:v>3.6614878526604713</c:v>
                </c:pt>
                <c:pt idx="45">
                  <c:v>3.5968343283240696</c:v>
                </c:pt>
                <c:pt idx="46">
                  <c:v>1.8782577553554676</c:v>
                </c:pt>
                <c:pt idx="47">
                  <c:v>6.4226075786769439</c:v>
                </c:pt>
                <c:pt idx="48">
                  <c:v>3.9795338260375215</c:v>
                </c:pt>
                <c:pt idx="49">
                  <c:v>3.9020390811229371</c:v>
                </c:pt>
                <c:pt idx="50">
                  <c:v>3.795066413662239</c:v>
                </c:pt>
                <c:pt idx="51">
                  <c:v>3.484320557491289</c:v>
                </c:pt>
              </c:numCache>
            </c:numRef>
          </c:xVal>
          <c:yVal>
            <c:numRef>
              <c:f>D!$L$2:$L$53</c:f>
              <c:numCache>
                <c:formatCode>0.0000</c:formatCode>
                <c:ptCount val="52"/>
                <c:pt idx="1">
                  <c:v>1.1375416418013176</c:v>
                </c:pt>
                <c:pt idx="2">
                  <c:v>2.3205991936728769</c:v>
                </c:pt>
                <c:pt idx="3">
                  <c:v>2.0668814023102349</c:v>
                </c:pt>
                <c:pt idx="4">
                  <c:v>1.7468686859346543</c:v>
                </c:pt>
                <c:pt idx="5">
                  <c:v>1.4289594536082426</c:v>
                </c:pt>
                <c:pt idx="6">
                  <c:v>1.7571425834004604</c:v>
                </c:pt>
                <c:pt idx="7">
                  <c:v>2.7921393139874509</c:v>
                </c:pt>
                <c:pt idx="8">
                  <c:v>2.407118447111527</c:v>
                </c:pt>
                <c:pt idx="9">
                  <c:v>1.6970171219787669</c:v>
                </c:pt>
                <c:pt idx="10">
                  <c:v>2.4089196712958807</c:v>
                </c:pt>
                <c:pt idx="11">
                  <c:v>3.0212949365578403</c:v>
                </c:pt>
                <c:pt idx="12">
                  <c:v>-0.6093329129369035</c:v>
                </c:pt>
                <c:pt idx="13">
                  <c:v>-0.16215987251762792</c:v>
                </c:pt>
                <c:pt idx="14">
                  <c:v>-9.5291414766807636E-2</c:v>
                </c:pt>
                <c:pt idx="15">
                  <c:v>1.3289356293143453</c:v>
                </c:pt>
                <c:pt idx="16">
                  <c:v>1.402080791304162</c:v>
                </c:pt>
                <c:pt idx="17">
                  <c:v>1.6560010653318658</c:v>
                </c:pt>
                <c:pt idx="18">
                  <c:v>1.9560251837406106</c:v>
                </c:pt>
                <c:pt idx="19">
                  <c:v>2.2861540435345833</c:v>
                </c:pt>
                <c:pt idx="20">
                  <c:v>3.0773574306899576</c:v>
                </c:pt>
                <c:pt idx="21">
                  <c:v>2.3299619235189559</c:v>
                </c:pt>
                <c:pt idx="22">
                  <c:v>2.0421656205390164</c:v>
                </c:pt>
                <c:pt idx="23">
                  <c:v>1.1023345628715808</c:v>
                </c:pt>
                <c:pt idx="24">
                  <c:v>3.1661108556231512</c:v>
                </c:pt>
                <c:pt idx="25">
                  <c:v>1.3086399800872874</c:v>
                </c:pt>
                <c:pt idx="26">
                  <c:v>2.4972839973476746</c:v>
                </c:pt>
                <c:pt idx="27">
                  <c:v>1.4930869637977795</c:v>
                </c:pt>
                <c:pt idx="28">
                  <c:v>1.5205098113972755</c:v>
                </c:pt>
                <c:pt idx="29">
                  <c:v>3.050896113028037</c:v>
                </c:pt>
                <c:pt idx="30">
                  <c:v>2.3925468430040016</c:v>
                </c:pt>
                <c:pt idx="31">
                  <c:v>2.5102239492798848</c:v>
                </c:pt>
                <c:pt idx="32">
                  <c:v>2.0484273111328508</c:v>
                </c:pt>
                <c:pt idx="33">
                  <c:v>-0.42179522741257908</c:v>
                </c:pt>
                <c:pt idx="34">
                  <c:v>1.8189080399073247</c:v>
                </c:pt>
                <c:pt idx="35">
                  <c:v>-0.33352544964961839</c:v>
                </c:pt>
                <c:pt idx="36">
                  <c:v>1.6407824086487217</c:v>
                </c:pt>
                <c:pt idx="37">
                  <c:v>1.9423152986189858</c:v>
                </c:pt>
                <c:pt idx="38">
                  <c:v>2.2163904272478363</c:v>
                </c:pt>
                <c:pt idx="39">
                  <c:v>2.3196080246367878</c:v>
                </c:pt>
                <c:pt idx="40">
                  <c:v>1.9536471718988788</c:v>
                </c:pt>
                <c:pt idx="42">
                  <c:v>2.1134354091182597</c:v>
                </c:pt>
                <c:pt idx="43">
                  <c:v>1.731811688935829</c:v>
                </c:pt>
                <c:pt idx="44">
                  <c:v>1.4331966638149827</c:v>
                </c:pt>
                <c:pt idx="45">
                  <c:v>0.7883177963388911</c:v>
                </c:pt>
                <c:pt idx="46">
                  <c:v>1.2770117038398316</c:v>
                </c:pt>
                <c:pt idx="47">
                  <c:v>1.2676422215787451</c:v>
                </c:pt>
                <c:pt idx="48">
                  <c:v>1.8358960289427095</c:v>
                </c:pt>
                <c:pt idx="49">
                  <c:v>2.5282954228071981</c:v>
                </c:pt>
                <c:pt idx="50">
                  <c:v>-7.145343718578083E-2</c:v>
                </c:pt>
                <c:pt idx="51">
                  <c:v>1.3308043653939072</c:v>
                </c:pt>
              </c:numCache>
            </c:numRef>
          </c:yVal>
          <c:smooth val="0"/>
          <c:extLst>
            <c:ext xmlns:c16="http://schemas.microsoft.com/office/drawing/2014/chart" uri="{C3380CC4-5D6E-409C-BE32-E72D297353CC}">
              <c16:uniqueId val="{00000000-C748-4B4C-9365-02460202BD9C}"/>
            </c:ext>
          </c:extLst>
        </c:ser>
        <c:dLbls>
          <c:showLegendKey val="0"/>
          <c:showVal val="0"/>
          <c:showCatName val="0"/>
          <c:showSerName val="0"/>
          <c:showPercent val="0"/>
          <c:showBubbleSize val="0"/>
        </c:dLbls>
        <c:axId val="1569038175"/>
        <c:axId val="2028632495"/>
      </c:scatterChart>
      <c:valAx>
        <c:axId val="1569038175"/>
        <c:scaling>
          <c:orientation val="minMax"/>
          <c:max val="4.5"/>
          <c:min val="1.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_tradnl" sz="1000" b="0" i="0" u="none" strike="noStrike" kern="1200" baseline="0">
                    <a:solidFill>
                      <a:sysClr val="windowText" lastClr="000000">
                        <a:lumMod val="65000"/>
                        <a:lumOff val="35000"/>
                      </a:sysClr>
                    </a:solidFill>
                  </a:rPr>
                  <a:t>Fuel Consumption (EPR-Method)  [kg/100 km/seat]</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28632495"/>
        <c:crossesAt val="-1"/>
        <c:crossBetween val="midCat"/>
      </c:valAx>
      <c:valAx>
        <c:axId val="2028632495"/>
        <c:scaling>
          <c:orientation val="minMax"/>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Parameter 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69038175"/>
        <c:crosses val="autoZero"/>
        <c:crossBetween val="midCat"/>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561975</xdr:colOff>
      <xdr:row>16</xdr:row>
      <xdr:rowOff>90487</xdr:rowOff>
    </xdr:from>
    <xdr:to>
      <xdr:col>22</xdr:col>
      <xdr:colOff>104775</xdr:colOff>
      <xdr:row>32</xdr:row>
      <xdr:rowOff>161925</xdr:rowOff>
    </xdr:to>
    <xdr:graphicFrame macro="">
      <xdr:nvGraphicFramePr>
        <xdr:cNvPr id="2" name="Diagramm 1">
          <a:extLst>
            <a:ext uri="{FF2B5EF4-FFF2-40B4-BE49-F238E27FC236}">
              <a16:creationId xmlns:a16="http://schemas.microsoft.com/office/drawing/2014/main" id="{63F1E828-DE81-10D9-024D-62FFFA9F62F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717550</xdr:colOff>
      <xdr:row>2</xdr:row>
      <xdr:rowOff>0</xdr:rowOff>
    </xdr:from>
    <xdr:to>
      <xdr:col>12</xdr:col>
      <xdr:colOff>336550</xdr:colOff>
      <xdr:row>16</xdr:row>
      <xdr:rowOff>101600</xdr:rowOff>
    </xdr:to>
    <xdr:graphicFrame macro="">
      <xdr:nvGraphicFramePr>
        <xdr:cNvPr id="2" name="Gráfico 1">
          <a:extLst>
            <a:ext uri="{FF2B5EF4-FFF2-40B4-BE49-F238E27FC236}">
              <a16:creationId xmlns:a16="http://schemas.microsoft.com/office/drawing/2014/main" id="{ED4188D7-C34D-BFC8-4F16-A59219C1F7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717550</xdr:colOff>
      <xdr:row>2</xdr:row>
      <xdr:rowOff>0</xdr:rowOff>
    </xdr:from>
    <xdr:to>
      <xdr:col>12</xdr:col>
      <xdr:colOff>336550</xdr:colOff>
      <xdr:row>15</xdr:row>
      <xdr:rowOff>101600</xdr:rowOff>
    </xdr:to>
    <xdr:graphicFrame macro="">
      <xdr:nvGraphicFramePr>
        <xdr:cNvPr id="2" name="Gráfico 1">
          <a:extLst>
            <a:ext uri="{FF2B5EF4-FFF2-40B4-BE49-F238E27FC236}">
              <a16:creationId xmlns:a16="http://schemas.microsoft.com/office/drawing/2014/main" id="{F4C7536B-E6EB-C741-A838-C45E8DD4B2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107950</xdr:colOff>
      <xdr:row>8</xdr:row>
      <xdr:rowOff>57150</xdr:rowOff>
    </xdr:from>
    <xdr:to>
      <xdr:col>10</xdr:col>
      <xdr:colOff>552450</xdr:colOff>
      <xdr:row>21</xdr:row>
      <xdr:rowOff>158750</xdr:rowOff>
    </xdr:to>
    <xdr:graphicFrame macro="">
      <xdr:nvGraphicFramePr>
        <xdr:cNvPr id="2" name="Chart 1">
          <a:extLst>
            <a:ext uri="{FF2B5EF4-FFF2-40B4-BE49-F238E27FC236}">
              <a16:creationId xmlns:a16="http://schemas.microsoft.com/office/drawing/2014/main" id="{7A9C1414-9FF1-8939-1CDA-B129FFFB05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609600</xdr:colOff>
      <xdr:row>7</xdr:row>
      <xdr:rowOff>57150</xdr:rowOff>
    </xdr:from>
    <xdr:to>
      <xdr:col>18</xdr:col>
      <xdr:colOff>228600</xdr:colOff>
      <xdr:row>19</xdr:row>
      <xdr:rowOff>158750</xdr:rowOff>
    </xdr:to>
    <xdr:graphicFrame macro="">
      <xdr:nvGraphicFramePr>
        <xdr:cNvPr id="2" name="Chart 1">
          <a:extLst>
            <a:ext uri="{FF2B5EF4-FFF2-40B4-BE49-F238E27FC236}">
              <a16:creationId xmlns:a16="http://schemas.microsoft.com/office/drawing/2014/main" id="{C4FD6317-D834-6BF8-2CC3-E5EDBC89545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676275</xdr:colOff>
      <xdr:row>20</xdr:row>
      <xdr:rowOff>142875</xdr:rowOff>
    </xdr:from>
    <xdr:to>
      <xdr:col>18</xdr:col>
      <xdr:colOff>295275</xdr:colOff>
      <xdr:row>34</xdr:row>
      <xdr:rowOff>28575</xdr:rowOff>
    </xdr:to>
    <xdr:graphicFrame macro="">
      <xdr:nvGraphicFramePr>
        <xdr:cNvPr id="6" name="Chart 1">
          <a:extLst>
            <a:ext uri="{FF2B5EF4-FFF2-40B4-BE49-F238E27FC236}">
              <a16:creationId xmlns:a16="http://schemas.microsoft.com/office/drawing/2014/main" id="{9751F6DB-F1B4-4864-95D9-7ADC086B15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781050</xdr:colOff>
      <xdr:row>45</xdr:row>
      <xdr:rowOff>152400</xdr:rowOff>
    </xdr:from>
    <xdr:to>
      <xdr:col>18</xdr:col>
      <xdr:colOff>400050</xdr:colOff>
      <xdr:row>59</xdr:row>
      <xdr:rowOff>38100</xdr:rowOff>
    </xdr:to>
    <xdr:graphicFrame macro="">
      <xdr:nvGraphicFramePr>
        <xdr:cNvPr id="8" name="Chart 1">
          <a:extLst>
            <a:ext uri="{FF2B5EF4-FFF2-40B4-BE49-F238E27FC236}">
              <a16:creationId xmlns:a16="http://schemas.microsoft.com/office/drawing/2014/main" id="{651B233E-FE9C-4C36-AFD8-EF2FF68F13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oneCellAnchor>
    <xdr:from>
      <xdr:col>0</xdr:col>
      <xdr:colOff>76200</xdr:colOff>
      <xdr:row>2</xdr:row>
      <xdr:rowOff>180975</xdr:rowOff>
    </xdr:from>
    <xdr:ext cx="2495550" cy="809625"/>
    <xdr:pic>
      <xdr:nvPicPr>
        <xdr:cNvPr id="2" name="Picture 5" descr="gplv3-127x51.png">
          <a:extLst>
            <a:ext uri="{FF2B5EF4-FFF2-40B4-BE49-F238E27FC236}">
              <a16:creationId xmlns:a16="http://schemas.microsoft.com/office/drawing/2014/main" id="{A4D21991-FF55-134D-890D-EC32FF49E699}"/>
            </a:ext>
          </a:extLst>
        </xdr:cNvPr>
        <xdr:cNvPicPr>
          <a:picLocks noChangeAspect="1"/>
        </xdr:cNvPicPr>
      </xdr:nvPicPr>
      <xdr:blipFill>
        <a:blip xmlns:r="http://schemas.openxmlformats.org/officeDocument/2006/relationships" r:embed="rId1" cstate="print"/>
        <a:srcRect/>
        <a:stretch>
          <a:fillRect/>
        </a:stretch>
      </xdr:blipFill>
      <xdr:spPr bwMode="auto">
        <a:xfrm>
          <a:off x="76200" y="561975"/>
          <a:ext cx="2495550" cy="809625"/>
        </a:xfrm>
        <a:prstGeom prst="rect">
          <a:avLst/>
        </a:prstGeom>
        <a:noFill/>
        <a:ln w="9525">
          <a:noFill/>
          <a:miter lim="800000"/>
          <a:headEnd/>
          <a:tailEnd/>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20TABLES\Airbus%20A350-90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uel Calculation"/>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hyperlink" Target="https://www.academia.edu/24175351/AIRPLANE_CHARACTERISTICS_FOR_AIRPORT_PLANNING_Including_Saab_Fairchild_340A_Saab_SF_340A_Saab_340B?auto=download" TargetMode="External"/><Relationship Id="rId2" Type="http://schemas.openxmlformats.org/officeDocument/2006/relationships/hyperlink" Target="https://www.embraercommercialaviation.com/wp-content/uploads/2017/06/E-JETS-E2_APM_E-JetsE2.pdf" TargetMode="External"/><Relationship Id="rId1" Type="http://schemas.openxmlformats.org/officeDocument/2006/relationships/hyperlink" Target="https://dehavillandportal.com/assets/public-documents/D8300-APM.pdf"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www.gnu.org/licens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49D33-60C6-CB4C-B247-57E5FD487072}">
  <sheetPr codeName="Sheet1"/>
  <dimension ref="A1:AF54"/>
  <sheetViews>
    <sheetView zoomScaleNormal="100"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RowHeight="15.75" x14ac:dyDescent="0.25"/>
  <cols>
    <col min="1" max="1" width="30" customWidth="1"/>
    <col min="2" max="9" width="10.875" customWidth="1"/>
    <col min="10" max="11" width="12.625" customWidth="1"/>
    <col min="12" max="13" width="17.875" customWidth="1"/>
    <col min="14" max="19" width="10.875" customWidth="1"/>
    <col min="20" max="20" width="42.125" customWidth="1"/>
  </cols>
  <sheetData>
    <row r="1" spans="1:32" ht="63" x14ac:dyDescent="0.25">
      <c r="A1" s="20" t="s">
        <v>5</v>
      </c>
      <c r="B1" s="21" t="s">
        <v>57</v>
      </c>
      <c r="C1" s="21" t="s">
        <v>60</v>
      </c>
      <c r="D1" s="21" t="s">
        <v>58</v>
      </c>
      <c r="E1" s="21" t="s">
        <v>59</v>
      </c>
      <c r="F1" s="21" t="s">
        <v>61</v>
      </c>
      <c r="G1" s="21" t="s">
        <v>62</v>
      </c>
      <c r="H1" s="21" t="s">
        <v>63</v>
      </c>
      <c r="I1" s="21" t="s">
        <v>0</v>
      </c>
      <c r="J1" s="21" t="s">
        <v>140</v>
      </c>
      <c r="K1" s="21" t="s">
        <v>152</v>
      </c>
      <c r="L1" s="21" t="s">
        <v>153</v>
      </c>
      <c r="M1" s="21" t="s">
        <v>154</v>
      </c>
      <c r="N1" s="22" t="s">
        <v>1</v>
      </c>
      <c r="O1" s="21" t="s">
        <v>2</v>
      </c>
      <c r="P1" s="21" t="s">
        <v>4</v>
      </c>
      <c r="Q1" s="21" t="s">
        <v>3</v>
      </c>
      <c r="R1" s="21" t="s">
        <v>125</v>
      </c>
      <c r="S1" s="20" t="s">
        <v>67</v>
      </c>
      <c r="T1" s="20" t="s">
        <v>80</v>
      </c>
      <c r="U1" s="21" t="s">
        <v>150</v>
      </c>
      <c r="V1" s="23"/>
      <c r="W1" s="23"/>
      <c r="X1" s="23"/>
      <c r="Y1" s="23"/>
      <c r="Z1" s="23"/>
      <c r="AA1" s="23"/>
      <c r="AB1" s="23"/>
      <c r="AC1" s="23"/>
      <c r="AD1" s="23"/>
      <c r="AE1" s="23"/>
      <c r="AF1" s="23"/>
    </row>
    <row r="2" spans="1:32" x14ac:dyDescent="0.25">
      <c r="A2" s="10" t="s">
        <v>6</v>
      </c>
      <c r="B2" s="11">
        <v>12300</v>
      </c>
      <c r="C2" s="11">
        <v>6513</v>
      </c>
      <c r="D2" s="11">
        <v>3889</v>
      </c>
      <c r="E2" s="11">
        <v>6945</v>
      </c>
      <c r="F2" s="11">
        <v>8241</v>
      </c>
      <c r="G2" s="11">
        <v>67585</v>
      </c>
      <c r="H2" s="11">
        <v>55792</v>
      </c>
      <c r="I2" s="11">
        <v>140</v>
      </c>
      <c r="J2">
        <v>0.78</v>
      </c>
      <c r="K2">
        <v>0.82</v>
      </c>
      <c r="L2" s="15" t="s">
        <v>141</v>
      </c>
      <c r="M2" s="16">
        <f>IF(D2&lt;=500,0,IF(D2&lt;=2000,D2*0.1852,200))</f>
        <v>200</v>
      </c>
      <c r="N2" s="13">
        <v>1348.1203093703512</v>
      </c>
      <c r="O2" s="11">
        <v>3337.4977073091554</v>
      </c>
      <c r="P2" s="11">
        <v>8233.7648857472286</v>
      </c>
      <c r="Q2" s="11">
        <v>1.1375416418013176</v>
      </c>
      <c r="R2" s="11">
        <v>-7.4186495596993373E-5</v>
      </c>
      <c r="S2" s="14">
        <v>7.2090024211729697E-3</v>
      </c>
      <c r="T2" s="17"/>
      <c r="U2" t="s">
        <v>70</v>
      </c>
    </row>
    <row r="3" spans="1:32" x14ac:dyDescent="0.25">
      <c r="A3" s="12" t="s">
        <v>7</v>
      </c>
      <c r="B3" s="11">
        <v>17400</v>
      </c>
      <c r="C3" s="11">
        <v>15600</v>
      </c>
      <c r="D3" s="11">
        <v>4630</v>
      </c>
      <c r="E3" s="11">
        <v>5413</v>
      </c>
      <c r="F3" s="11">
        <v>7300</v>
      </c>
      <c r="G3" s="11">
        <v>75500</v>
      </c>
      <c r="H3" s="11">
        <v>58500</v>
      </c>
      <c r="I3" s="11">
        <v>134</v>
      </c>
      <c r="J3">
        <v>0.78</v>
      </c>
      <c r="K3">
        <v>0.82</v>
      </c>
      <c r="L3" s="15" t="s">
        <v>141</v>
      </c>
      <c r="M3" s="16">
        <f t="shared" ref="M3:M41" si="0">IF(D3&lt;=500,0,IF(D3&lt;=2000,D3*0.1,200))</f>
        <v>200</v>
      </c>
      <c r="N3" s="13">
        <v>1113.7540633491287</v>
      </c>
      <c r="O3" s="11">
        <v>2519.3687360024401</v>
      </c>
      <c r="P3" s="11">
        <v>7297.1997289643959</v>
      </c>
      <c r="Q3" s="11">
        <v>2.3205991936728769</v>
      </c>
      <c r="R3" s="11">
        <v>-3.0730894747533891E-4</v>
      </c>
      <c r="S3" s="14">
        <v>1.6844295620339393E-2</v>
      </c>
      <c r="T3" s="17" t="s">
        <v>142</v>
      </c>
      <c r="U3" t="s">
        <v>69</v>
      </c>
    </row>
    <row r="4" spans="1:32" x14ac:dyDescent="0.25">
      <c r="A4" s="12" t="s">
        <v>8</v>
      </c>
      <c r="B4" s="11">
        <v>19750</v>
      </c>
      <c r="C4" s="11">
        <v>16125</v>
      </c>
      <c r="D4" s="11">
        <v>3882</v>
      </c>
      <c r="E4" s="11">
        <v>5200</v>
      </c>
      <c r="F4" s="11">
        <v>6800</v>
      </c>
      <c r="G4" s="11">
        <v>78000</v>
      </c>
      <c r="H4" s="11">
        <v>62500</v>
      </c>
      <c r="I4" s="11">
        <v>150</v>
      </c>
      <c r="J4">
        <v>0.78</v>
      </c>
      <c r="K4">
        <v>0.82</v>
      </c>
      <c r="L4" s="15" t="s">
        <v>141</v>
      </c>
      <c r="M4" s="16">
        <f t="shared" si="0"/>
        <v>200</v>
      </c>
      <c r="N4" s="13">
        <v>1089.0500262718474</v>
      </c>
      <c r="O4" s="11">
        <v>2243.8035412070149</v>
      </c>
      <c r="P4" s="11">
        <v>6797.3902824339566</v>
      </c>
      <c r="Q4" s="11">
        <v>2.0668814023102349</v>
      </c>
      <c r="R4" s="11">
        <v>-2.9666424354021591E-4</v>
      </c>
      <c r="S4" s="14">
        <v>1.1488807997615294E-2</v>
      </c>
      <c r="T4" s="17"/>
      <c r="U4" t="s">
        <v>64</v>
      </c>
    </row>
    <row r="5" spans="1:32" x14ac:dyDescent="0.25">
      <c r="A5" s="12" t="s">
        <v>9</v>
      </c>
      <c r="B5" s="11">
        <v>19250</v>
      </c>
      <c r="C5" s="11">
        <v>15150</v>
      </c>
      <c r="D5" s="11">
        <v>4528</v>
      </c>
      <c r="E5" s="11">
        <v>6315</v>
      </c>
      <c r="F5" s="11">
        <v>7900</v>
      </c>
      <c r="G5" s="11">
        <v>79000</v>
      </c>
      <c r="H5" s="11">
        <v>62800</v>
      </c>
      <c r="I5" s="11">
        <v>165</v>
      </c>
      <c r="J5">
        <v>0.78</v>
      </c>
      <c r="K5">
        <v>0.82</v>
      </c>
      <c r="L5" s="15" t="s">
        <v>141</v>
      </c>
      <c r="M5" s="16">
        <f t="shared" si="0"/>
        <v>200</v>
      </c>
      <c r="N5" s="13">
        <v>999.19629804181898</v>
      </c>
      <c r="O5" s="11">
        <v>2219.5522652937211</v>
      </c>
      <c r="P5" s="11">
        <v>7898.355271952807</v>
      </c>
      <c r="Q5" s="11">
        <v>1.7468686859346543</v>
      </c>
      <c r="R5" s="11">
        <v>-2.1736904614341133E-4</v>
      </c>
      <c r="S5" s="14">
        <v>8.1055132019729262E-3</v>
      </c>
      <c r="T5" s="17"/>
      <c r="U5" t="s">
        <v>64</v>
      </c>
    </row>
    <row r="6" spans="1:32" x14ac:dyDescent="0.25">
      <c r="A6" s="12" t="s">
        <v>10</v>
      </c>
      <c r="B6" s="11">
        <v>24242</v>
      </c>
      <c r="C6" s="11">
        <v>20152</v>
      </c>
      <c r="D6" s="11">
        <v>4215</v>
      </c>
      <c r="E6" s="11">
        <v>5460</v>
      </c>
      <c r="F6" s="11">
        <v>7500</v>
      </c>
      <c r="G6" s="11">
        <v>93500</v>
      </c>
      <c r="H6" s="11">
        <v>77800</v>
      </c>
      <c r="I6" s="11">
        <v>185</v>
      </c>
      <c r="J6">
        <v>0.78</v>
      </c>
      <c r="K6">
        <v>0.82</v>
      </c>
      <c r="L6" s="15" t="s">
        <v>141</v>
      </c>
      <c r="M6" s="16">
        <f t="shared" si="0"/>
        <v>200</v>
      </c>
      <c r="N6" s="13">
        <v>1156.7369563671498</v>
      </c>
      <c r="O6" s="11">
        <v>2235.4615573694573</v>
      </c>
      <c r="P6" s="11">
        <v>7500.2314737084471</v>
      </c>
      <c r="Q6" s="11">
        <v>1.4289594536082426</v>
      </c>
      <c r="R6" s="11">
        <v>-1.9862944838755815E-4</v>
      </c>
      <c r="S6" s="14">
        <v>4.1114581192080299E-3</v>
      </c>
      <c r="T6" s="17"/>
      <c r="U6" t="s">
        <v>68</v>
      </c>
    </row>
    <row r="7" spans="1:32" x14ac:dyDescent="0.25">
      <c r="A7" s="12" t="s">
        <v>11</v>
      </c>
      <c r="B7" s="11">
        <v>23950</v>
      </c>
      <c r="C7" s="11">
        <v>21350</v>
      </c>
      <c r="D7" s="11">
        <v>5649</v>
      </c>
      <c r="E7" s="11">
        <v>6482</v>
      </c>
      <c r="F7" s="11">
        <v>8500</v>
      </c>
      <c r="G7" s="11">
        <v>97000</v>
      </c>
      <c r="H7" s="11">
        <v>73300</v>
      </c>
      <c r="I7" s="11">
        <v>206</v>
      </c>
      <c r="J7">
        <v>0.78</v>
      </c>
      <c r="K7">
        <v>0.82</v>
      </c>
      <c r="L7" s="15" t="s">
        <v>141</v>
      </c>
      <c r="M7" s="16">
        <f t="shared" si="0"/>
        <v>200</v>
      </c>
      <c r="N7" s="13">
        <v>920.13419477930029</v>
      </c>
      <c r="O7" s="11">
        <v>2444.5070513384085</v>
      </c>
      <c r="P7" s="11">
        <v>8498.7437759768236</v>
      </c>
      <c r="Q7" s="11">
        <v>1.7571425834004604</v>
      </c>
      <c r="R7" s="11">
        <v>-2.0128578406985328E-4</v>
      </c>
      <c r="S7" s="14">
        <v>8.5386265632330371E-3</v>
      </c>
      <c r="T7" s="17"/>
      <c r="U7" t="s">
        <v>68</v>
      </c>
    </row>
    <row r="8" spans="1:32" x14ac:dyDescent="0.25">
      <c r="A8" s="12" t="s">
        <v>12</v>
      </c>
      <c r="B8" s="11">
        <v>45813</v>
      </c>
      <c r="C8" s="11">
        <v>6350</v>
      </c>
      <c r="D8" s="11">
        <v>8584</v>
      </c>
      <c r="E8" s="11">
        <v>16455</v>
      </c>
      <c r="F8" s="11">
        <v>17000</v>
      </c>
      <c r="G8" s="11">
        <v>242000</v>
      </c>
      <c r="H8" s="11">
        <v>170000</v>
      </c>
      <c r="I8" s="11">
        <v>246</v>
      </c>
      <c r="J8">
        <v>0.8</v>
      </c>
      <c r="K8">
        <v>0.86</v>
      </c>
      <c r="L8" s="15" t="s">
        <v>141</v>
      </c>
      <c r="M8" s="16">
        <f t="shared" si="0"/>
        <v>200</v>
      </c>
      <c r="N8" s="13">
        <v>2062.1495864069684</v>
      </c>
      <c r="O8" s="11">
        <v>4583.8072789771722</v>
      </c>
      <c r="P8" s="11">
        <v>16995.122343809784</v>
      </c>
      <c r="Q8" s="11">
        <v>2.7921393139874509</v>
      </c>
      <c r="R8" s="11">
        <v>-7.4673332705041748E-5</v>
      </c>
      <c r="S8" s="14">
        <v>4.8286916149204238E-2</v>
      </c>
      <c r="T8" s="17"/>
      <c r="U8" t="s">
        <v>66</v>
      </c>
    </row>
    <row r="9" spans="1:32" x14ac:dyDescent="0.25">
      <c r="A9" s="12" t="s">
        <v>13</v>
      </c>
      <c r="B9" s="11">
        <v>45359</v>
      </c>
      <c r="C9" s="11">
        <v>34927</v>
      </c>
      <c r="D9" s="11">
        <v>7723</v>
      </c>
      <c r="E9" s="11">
        <v>10038</v>
      </c>
      <c r="F9" s="11">
        <v>16500</v>
      </c>
      <c r="G9" s="11">
        <v>242000</v>
      </c>
      <c r="H9" s="11">
        <v>175000</v>
      </c>
      <c r="I9" s="11">
        <v>300</v>
      </c>
      <c r="J9">
        <v>0.8</v>
      </c>
      <c r="K9">
        <v>0.86</v>
      </c>
      <c r="L9" s="15" t="s">
        <v>141</v>
      </c>
      <c r="M9" s="16">
        <f t="shared" si="0"/>
        <v>200</v>
      </c>
      <c r="N9" s="13">
        <v>1571.7458537835557</v>
      </c>
      <c r="O9" s="11">
        <v>7785.7973829127332</v>
      </c>
      <c r="P9" s="11">
        <v>16501.83931111735</v>
      </c>
      <c r="Q9" s="11">
        <v>2.407118447111527</v>
      </c>
      <c r="R9" s="11">
        <v>-1.4955813618242771E-4</v>
      </c>
      <c r="S9" s="14">
        <v>1.4410988129717346E-2</v>
      </c>
      <c r="T9" s="17"/>
      <c r="U9" t="s">
        <v>66</v>
      </c>
    </row>
    <row r="10" spans="1:32" x14ac:dyDescent="0.25">
      <c r="A10" s="12" t="s">
        <v>14</v>
      </c>
      <c r="B10" s="11">
        <v>45813</v>
      </c>
      <c r="C10" s="11">
        <v>5000</v>
      </c>
      <c r="D10" s="11">
        <v>7723</v>
      </c>
      <c r="E10" s="11">
        <v>17372</v>
      </c>
      <c r="F10" s="11">
        <v>18000</v>
      </c>
      <c r="G10" s="11">
        <v>242000</v>
      </c>
      <c r="H10" s="11">
        <v>181000</v>
      </c>
      <c r="I10" s="11">
        <v>300</v>
      </c>
      <c r="J10">
        <v>0.8</v>
      </c>
      <c r="K10">
        <v>0.86</v>
      </c>
      <c r="L10" s="15" t="s">
        <v>141</v>
      </c>
      <c r="M10" s="16">
        <f t="shared" si="0"/>
        <v>200</v>
      </c>
      <c r="N10" s="13">
        <v>1945.7528556774132</v>
      </c>
      <c r="O10" s="11">
        <v>6123.7284965948174</v>
      </c>
      <c r="P10" s="11">
        <v>17999.276503498029</v>
      </c>
      <c r="Q10" s="11">
        <v>1.6970171219787669</v>
      </c>
      <c r="R10" s="11">
        <v>-3.4291481371840067E-5</v>
      </c>
      <c r="S10" s="14">
        <v>6.7648991339164938E-2</v>
      </c>
      <c r="T10" s="17"/>
      <c r="U10" t="s">
        <v>66</v>
      </c>
    </row>
    <row r="11" spans="1:32" x14ac:dyDescent="0.25">
      <c r="A11" s="12" t="s">
        <v>15</v>
      </c>
      <c r="B11" s="11">
        <v>53700</v>
      </c>
      <c r="C11" s="11">
        <v>24800</v>
      </c>
      <c r="D11" s="11">
        <v>10797</v>
      </c>
      <c r="E11" s="11">
        <v>15890</v>
      </c>
      <c r="F11" s="11">
        <v>18000</v>
      </c>
      <c r="G11" s="11">
        <v>280000</v>
      </c>
      <c r="H11" s="11">
        <v>195700</v>
      </c>
      <c r="I11" s="11">
        <v>315</v>
      </c>
      <c r="J11">
        <v>0.84</v>
      </c>
      <c r="K11">
        <v>0.89</v>
      </c>
      <c r="L11" s="15" t="s">
        <v>141</v>
      </c>
      <c r="M11" s="16">
        <f t="shared" si="0"/>
        <v>200</v>
      </c>
      <c r="N11" s="13">
        <v>1629.3861261500062</v>
      </c>
      <c r="O11" s="11">
        <v>4438.5004756764483</v>
      </c>
      <c r="P11" s="11">
        <v>17994.372976109189</v>
      </c>
      <c r="Q11" s="11">
        <v>2.4089196712958807</v>
      </c>
      <c r="R11" s="11">
        <v>-1.0763123796417853E-4</v>
      </c>
      <c r="S11" s="14">
        <v>2.9901114425706844E-2</v>
      </c>
      <c r="T11" s="17" t="s">
        <v>123</v>
      </c>
      <c r="U11" t="s">
        <v>65</v>
      </c>
    </row>
    <row r="12" spans="1:32" x14ac:dyDescent="0.25">
      <c r="A12" s="12" t="s">
        <v>16</v>
      </c>
      <c r="B12" s="11">
        <v>83571</v>
      </c>
      <c r="C12" s="11">
        <v>34286</v>
      </c>
      <c r="D12" s="11">
        <v>12131</v>
      </c>
      <c r="E12" s="11">
        <v>16298</v>
      </c>
      <c r="F12" s="11">
        <v>17900</v>
      </c>
      <c r="G12" s="11">
        <v>575000</v>
      </c>
      <c r="H12" s="11">
        <v>369000</v>
      </c>
      <c r="I12" s="11">
        <v>555</v>
      </c>
      <c r="J12">
        <v>0.84</v>
      </c>
      <c r="K12">
        <v>0.89</v>
      </c>
      <c r="L12" s="15" t="s">
        <v>141</v>
      </c>
      <c r="M12" s="16">
        <f t="shared" si="0"/>
        <v>200</v>
      </c>
      <c r="N12" s="13">
        <v>1726.0070519554838</v>
      </c>
      <c r="O12" s="11">
        <v>5481.7084628144721</v>
      </c>
      <c r="P12" s="11">
        <v>17893.625393838542</v>
      </c>
      <c r="Q12" s="11">
        <v>3.0212949365578403</v>
      </c>
      <c r="R12" s="11">
        <v>-1.2835794672391539E-4</v>
      </c>
      <c r="S12" s="14">
        <v>4.0526363009622784E-2</v>
      </c>
      <c r="T12" s="17" t="s">
        <v>121</v>
      </c>
      <c r="U12" t="s">
        <v>122</v>
      </c>
    </row>
    <row r="13" spans="1:32" x14ac:dyDescent="0.25">
      <c r="A13" s="12" t="s">
        <v>17</v>
      </c>
      <c r="B13" s="11">
        <v>5045</v>
      </c>
      <c r="C13" s="11">
        <v>2455</v>
      </c>
      <c r="D13" s="11">
        <v>969</v>
      </c>
      <c r="E13" s="11">
        <v>3034</v>
      </c>
      <c r="F13" s="11">
        <v>3241</v>
      </c>
      <c r="G13" s="11">
        <v>18600</v>
      </c>
      <c r="H13" s="11">
        <v>16700</v>
      </c>
      <c r="I13" s="11">
        <v>48</v>
      </c>
      <c r="J13">
        <v>0.47</v>
      </c>
      <c r="K13">
        <v>0.55000000000000004</v>
      </c>
      <c r="L13" t="s">
        <v>143</v>
      </c>
      <c r="M13">
        <v>87</v>
      </c>
      <c r="N13" s="13">
        <v>1398.6314799419185</v>
      </c>
      <c r="O13" s="11">
        <v>78.226542239660219</v>
      </c>
      <c r="P13" s="11">
        <v>3128.5544642549357</v>
      </c>
      <c r="Q13" s="11">
        <v>-0.6093329129369035</v>
      </c>
      <c r="R13" s="11">
        <v>1.5016306890310107E-3</v>
      </c>
      <c r="S13" s="14">
        <v>7.1273794975248951E-3</v>
      </c>
      <c r="T13" s="17"/>
      <c r="U13" t="s">
        <v>139</v>
      </c>
    </row>
    <row r="14" spans="1:32" x14ac:dyDescent="0.25">
      <c r="A14" s="12" t="s">
        <v>18</v>
      </c>
      <c r="B14" s="11">
        <v>7000</v>
      </c>
      <c r="C14" s="11">
        <v>4000</v>
      </c>
      <c r="D14" s="11">
        <v>926</v>
      </c>
      <c r="E14" s="11">
        <v>3087</v>
      </c>
      <c r="F14" s="11">
        <v>3426</v>
      </c>
      <c r="G14" s="11">
        <v>22500</v>
      </c>
      <c r="H14" s="11">
        <v>20500</v>
      </c>
      <c r="I14" s="11">
        <v>70</v>
      </c>
      <c r="J14">
        <v>0.47</v>
      </c>
      <c r="K14">
        <v>0.55000000000000004</v>
      </c>
      <c r="L14" t="s">
        <v>143</v>
      </c>
      <c r="M14">
        <v>87</v>
      </c>
      <c r="N14" s="13">
        <v>1021.1954578976655</v>
      </c>
      <c r="O14" s="11">
        <v>213.72664605856451</v>
      </c>
      <c r="P14" s="11">
        <v>3339.1496917265863</v>
      </c>
      <c r="Q14" s="11">
        <v>-0.16215987251762792</v>
      </c>
      <c r="R14" s="11">
        <v>8.9198958292616105E-4</v>
      </c>
      <c r="S14" s="14">
        <v>1.5530637676528852E-2</v>
      </c>
      <c r="T14" s="17" t="s">
        <v>137</v>
      </c>
      <c r="U14" t="s">
        <v>144</v>
      </c>
    </row>
    <row r="15" spans="1:32" s="9" customFormat="1" x14ac:dyDescent="0.25">
      <c r="A15" s="12" t="s">
        <v>19</v>
      </c>
      <c r="B15" s="11">
        <v>2189</v>
      </c>
      <c r="C15" s="11">
        <v>1896</v>
      </c>
      <c r="D15" s="11">
        <v>256</v>
      </c>
      <c r="E15" s="11">
        <v>707</v>
      </c>
      <c r="F15" s="11">
        <v>2306</v>
      </c>
      <c r="G15" s="11">
        <v>7764</v>
      </c>
      <c r="H15" s="11">
        <v>7120</v>
      </c>
      <c r="I15" s="11">
        <v>19</v>
      </c>
      <c r="J15">
        <v>0.38600000000000001</v>
      </c>
      <c r="K15">
        <v>0.48</v>
      </c>
      <c r="L15" t="s">
        <v>143</v>
      </c>
      <c r="M15" s="16">
        <f t="shared" si="0"/>
        <v>0</v>
      </c>
      <c r="N15" s="13">
        <v>1307.7589956793715</v>
      </c>
      <c r="O15" s="11">
        <v>230.60772283533689</v>
      </c>
      <c r="P15" s="11">
        <v>2377.147104246505</v>
      </c>
      <c r="Q15" s="11">
        <v>-9.5291414766807636E-2</v>
      </c>
      <c r="R15" s="11">
        <v>2.6149518650810228E-3</v>
      </c>
      <c r="S15" s="14">
        <v>8.1364090842632655E-3</v>
      </c>
      <c r="T15" s="18"/>
      <c r="U15" t="s">
        <v>146</v>
      </c>
    </row>
    <row r="16" spans="1:32" x14ac:dyDescent="0.25">
      <c r="A16" s="12" t="s">
        <v>20</v>
      </c>
      <c r="B16" s="11">
        <v>12020</v>
      </c>
      <c r="C16" s="11">
        <v>8431</v>
      </c>
      <c r="D16" s="11">
        <v>2185</v>
      </c>
      <c r="E16" s="11">
        <v>3704</v>
      </c>
      <c r="F16" s="11">
        <v>4630</v>
      </c>
      <c r="G16" s="11">
        <v>49895</v>
      </c>
      <c r="H16" s="11">
        <v>42638</v>
      </c>
      <c r="I16" s="11">
        <v>106</v>
      </c>
      <c r="J16">
        <v>0.78</v>
      </c>
      <c r="K16">
        <v>0.82</v>
      </c>
      <c r="L16" t="s">
        <v>141</v>
      </c>
      <c r="M16">
        <v>200</v>
      </c>
      <c r="N16" s="13">
        <v>1196.8293854926515</v>
      </c>
      <c r="O16" s="11">
        <v>1957.9111979663467</v>
      </c>
      <c r="P16" s="11">
        <v>4626.6298982094886</v>
      </c>
      <c r="Q16" s="11">
        <v>1.3289356293143453</v>
      </c>
      <c r="R16" s="11">
        <v>-2.8188314918106537E-4</v>
      </c>
      <c r="S16" s="14">
        <v>2.3322102898854042E-3</v>
      </c>
      <c r="T16" s="17" t="s">
        <v>84</v>
      </c>
      <c r="U16" t="s">
        <v>71</v>
      </c>
    </row>
    <row r="17" spans="1:21" x14ac:dyDescent="0.25">
      <c r="A17" s="12" t="s">
        <v>21</v>
      </c>
      <c r="B17" s="11">
        <v>20930</v>
      </c>
      <c r="C17" s="11">
        <v>16983</v>
      </c>
      <c r="D17" s="11">
        <v>4842</v>
      </c>
      <c r="E17" s="11">
        <v>6426</v>
      </c>
      <c r="F17" s="11">
        <v>8150</v>
      </c>
      <c r="G17" s="11">
        <v>82190</v>
      </c>
      <c r="H17" s="11">
        <v>65952</v>
      </c>
      <c r="I17" s="11">
        <v>162</v>
      </c>
      <c r="J17">
        <v>0.78</v>
      </c>
      <c r="K17" s="11" t="s">
        <v>151</v>
      </c>
      <c r="L17" s="15" t="s">
        <v>141</v>
      </c>
      <c r="M17" s="16">
        <f t="shared" si="0"/>
        <v>200</v>
      </c>
      <c r="N17" s="13">
        <v>1225.9620693914685</v>
      </c>
      <c r="O17" s="11">
        <v>1539.869884884577</v>
      </c>
      <c r="P17" s="11">
        <v>8125.8019803418329</v>
      </c>
      <c r="Q17" s="11">
        <v>1.402080791304162</v>
      </c>
      <c r="R17" s="11">
        <v>-7.2042349924604835E-5</v>
      </c>
      <c r="S17" s="14">
        <v>1.1207114300477692E-5</v>
      </c>
      <c r="T17" s="17" t="s">
        <v>81</v>
      </c>
      <c r="U17" t="s">
        <v>82</v>
      </c>
    </row>
    <row r="18" spans="1:21" x14ac:dyDescent="0.25">
      <c r="A18" s="12" t="s">
        <v>22</v>
      </c>
      <c r="B18" s="11">
        <v>23791</v>
      </c>
      <c r="C18" s="11">
        <v>20480</v>
      </c>
      <c r="D18" s="11">
        <v>4630</v>
      </c>
      <c r="E18" s="11">
        <v>5843</v>
      </c>
      <c r="F18" s="11">
        <v>7780</v>
      </c>
      <c r="G18" s="11">
        <v>88314</v>
      </c>
      <c r="H18" s="11">
        <v>70987</v>
      </c>
      <c r="I18" s="11">
        <v>180</v>
      </c>
      <c r="J18">
        <v>0.78</v>
      </c>
      <c r="K18" s="11" t="s">
        <v>151</v>
      </c>
      <c r="L18" s="15" t="s">
        <v>141</v>
      </c>
      <c r="M18" s="16">
        <f t="shared" si="0"/>
        <v>200</v>
      </c>
      <c r="N18" s="13">
        <v>1059.144939638511</v>
      </c>
      <c r="O18" s="11">
        <v>1931.2753296356759</v>
      </c>
      <c r="P18" s="11">
        <v>7766.1922373222542</v>
      </c>
      <c r="Q18" s="11">
        <v>1.6560010653318658</v>
      </c>
      <c r="R18" s="11">
        <v>-1.9529217190496226E-4</v>
      </c>
      <c r="S18" s="14">
        <v>7.8878853467250314E-3</v>
      </c>
      <c r="T18" s="17" t="s">
        <v>83</v>
      </c>
      <c r="U18" t="s">
        <v>82</v>
      </c>
    </row>
    <row r="19" spans="1:21" x14ac:dyDescent="0.25">
      <c r="A19" s="12" t="s">
        <v>23</v>
      </c>
      <c r="B19" s="11">
        <v>15435</v>
      </c>
      <c r="C19" s="11">
        <v>10763</v>
      </c>
      <c r="D19" s="11">
        <v>3439</v>
      </c>
      <c r="E19" s="11">
        <v>5159</v>
      </c>
      <c r="F19" s="11">
        <v>6700</v>
      </c>
      <c r="G19" s="11">
        <v>61235</v>
      </c>
      <c r="H19" s="11">
        <v>48308</v>
      </c>
      <c r="I19" s="11">
        <v>128</v>
      </c>
      <c r="J19">
        <v>0.75</v>
      </c>
      <c r="K19">
        <v>0.82</v>
      </c>
      <c r="L19" s="15" t="s">
        <v>141</v>
      </c>
      <c r="M19" s="16">
        <f t="shared" si="0"/>
        <v>200</v>
      </c>
      <c r="N19" s="13">
        <v>1032.5886022305806</v>
      </c>
      <c r="O19" s="11">
        <v>3189.8118211952051</v>
      </c>
      <c r="P19" s="11">
        <v>6701.8186053505169</v>
      </c>
      <c r="Q19" s="11">
        <v>1.9560251837406106</v>
      </c>
      <c r="R19" s="11">
        <v>-3.0543342851468188E-4</v>
      </c>
      <c r="S19" s="14">
        <v>3.4432897883472468E-3</v>
      </c>
      <c r="T19" s="17" t="s">
        <v>73</v>
      </c>
      <c r="U19" t="s">
        <v>72</v>
      </c>
    </row>
    <row r="20" spans="1:21" x14ac:dyDescent="0.25">
      <c r="A20" s="12" t="s">
        <v>24</v>
      </c>
      <c r="B20" s="11">
        <v>19979</v>
      </c>
      <c r="C20" s="11">
        <v>15478</v>
      </c>
      <c r="D20" s="11">
        <v>3258</v>
      </c>
      <c r="E20" s="11">
        <v>4630</v>
      </c>
      <c r="F20" s="11">
        <v>6200</v>
      </c>
      <c r="G20" s="11">
        <v>68039</v>
      </c>
      <c r="H20" s="11">
        <v>53070</v>
      </c>
      <c r="I20" s="11">
        <v>146</v>
      </c>
      <c r="J20">
        <v>0.75</v>
      </c>
      <c r="K20">
        <v>0.82</v>
      </c>
      <c r="L20" s="15" t="s">
        <v>141</v>
      </c>
      <c r="M20" s="16">
        <f t="shared" si="0"/>
        <v>200</v>
      </c>
      <c r="N20" s="13">
        <v>938.48234762981531</v>
      </c>
      <c r="O20" s="11">
        <v>2594.4221083826483</v>
      </c>
      <c r="P20" s="11">
        <v>6198.8328357785858</v>
      </c>
      <c r="Q20" s="11">
        <v>2.2861540435345833</v>
      </c>
      <c r="R20" s="11">
        <v>-3.6507105904648153E-4</v>
      </c>
      <c r="S20" s="14">
        <v>1.1364853344517499E-2</v>
      </c>
      <c r="T20" s="17" t="s">
        <v>74</v>
      </c>
      <c r="U20" t="s">
        <v>72</v>
      </c>
    </row>
    <row r="21" spans="1:21" x14ac:dyDescent="0.25">
      <c r="A21" s="12" t="s">
        <v>25</v>
      </c>
      <c r="B21" s="11">
        <v>15356</v>
      </c>
      <c r="C21" s="11">
        <v>10022</v>
      </c>
      <c r="D21" s="11">
        <v>2910</v>
      </c>
      <c r="E21" s="11">
        <v>4994</v>
      </c>
      <c r="F21" s="11">
        <v>6570</v>
      </c>
      <c r="G21" s="11">
        <v>60555</v>
      </c>
      <c r="H21" s="11">
        <v>46493</v>
      </c>
      <c r="I21" s="11">
        <v>108</v>
      </c>
      <c r="J21">
        <v>0.75</v>
      </c>
      <c r="K21">
        <v>0.82</v>
      </c>
      <c r="L21" s="15" t="s">
        <v>141</v>
      </c>
      <c r="M21" s="16">
        <f t="shared" si="0"/>
        <v>200</v>
      </c>
      <c r="N21" s="13">
        <v>1105.1591363634388</v>
      </c>
      <c r="O21" s="11">
        <v>3838.0412175230986</v>
      </c>
      <c r="P21" s="11">
        <v>6567.7504252686049</v>
      </c>
      <c r="Q21" s="11">
        <v>3.0773574306899576</v>
      </c>
      <c r="R21" s="11">
        <v>-4.7252398739311278E-4</v>
      </c>
      <c r="S21" s="14">
        <v>1.7725247670104426E-2</v>
      </c>
      <c r="T21" s="17" t="s">
        <v>75</v>
      </c>
      <c r="U21" t="s">
        <v>72</v>
      </c>
    </row>
    <row r="22" spans="1:21" x14ac:dyDescent="0.25">
      <c r="A22" s="12" t="s">
        <v>26</v>
      </c>
      <c r="B22" s="11">
        <v>17554</v>
      </c>
      <c r="C22" s="11">
        <v>11589</v>
      </c>
      <c r="D22" s="11">
        <v>3945</v>
      </c>
      <c r="E22" s="11">
        <v>6186</v>
      </c>
      <c r="F22" s="11">
        <v>7408</v>
      </c>
      <c r="G22" s="11">
        <v>70080</v>
      </c>
      <c r="H22" s="11">
        <v>55202</v>
      </c>
      <c r="I22" s="11">
        <v>128</v>
      </c>
      <c r="J22">
        <v>0.78</v>
      </c>
      <c r="K22">
        <v>0.82</v>
      </c>
      <c r="L22" s="15" t="s">
        <v>141</v>
      </c>
      <c r="M22" s="16">
        <f t="shared" si="0"/>
        <v>200</v>
      </c>
      <c r="N22" s="13">
        <v>1127.7194189511854</v>
      </c>
      <c r="O22" s="11">
        <v>2286.3090314118226</v>
      </c>
      <c r="P22" s="11">
        <v>7400.5333322324859</v>
      </c>
      <c r="Q22" s="11">
        <v>2.3299619235189559</v>
      </c>
      <c r="R22" s="11">
        <v>-2.7357160512169457E-4</v>
      </c>
      <c r="S22" s="14">
        <v>1.7504452626355044E-2</v>
      </c>
      <c r="T22" s="17" t="s">
        <v>76</v>
      </c>
      <c r="U22" t="s">
        <v>77</v>
      </c>
    </row>
    <row r="23" spans="1:21" x14ac:dyDescent="0.25">
      <c r="A23" s="12" t="s">
        <v>27</v>
      </c>
      <c r="B23" s="11">
        <v>21184</v>
      </c>
      <c r="C23" s="11">
        <v>16716</v>
      </c>
      <c r="D23" s="11">
        <v>3750</v>
      </c>
      <c r="E23" s="11">
        <v>5223</v>
      </c>
      <c r="F23" s="11">
        <v>6850</v>
      </c>
      <c r="G23" s="11">
        <v>79015</v>
      </c>
      <c r="H23" s="11">
        <v>62731</v>
      </c>
      <c r="I23" s="11">
        <v>160</v>
      </c>
      <c r="J23">
        <v>0.78</v>
      </c>
      <c r="K23">
        <v>0.82</v>
      </c>
      <c r="L23" s="15" t="s">
        <v>141</v>
      </c>
      <c r="M23" s="16">
        <f t="shared" si="0"/>
        <v>200</v>
      </c>
      <c r="N23" s="13">
        <v>1036.4596260986464</v>
      </c>
      <c r="O23" s="11">
        <v>2331.8875326311249</v>
      </c>
      <c r="P23" s="11">
        <v>6843.2163565145629</v>
      </c>
      <c r="Q23" s="11">
        <v>2.0421656205390164</v>
      </c>
      <c r="R23" s="11">
        <v>-2.8426116954804163E-4</v>
      </c>
      <c r="S23" s="14">
        <v>9.9532141240358529E-3</v>
      </c>
      <c r="T23" s="17" t="s">
        <v>78</v>
      </c>
      <c r="U23" t="s">
        <v>77</v>
      </c>
    </row>
    <row r="24" spans="1:21" x14ac:dyDescent="0.25">
      <c r="A24" s="12" t="s">
        <v>28</v>
      </c>
      <c r="B24" s="11">
        <v>19832</v>
      </c>
      <c r="C24" s="11">
        <v>15273</v>
      </c>
      <c r="D24" s="11">
        <v>3704</v>
      </c>
      <c r="E24" s="11">
        <v>5149</v>
      </c>
      <c r="F24" s="11">
        <v>6575</v>
      </c>
      <c r="G24" s="11">
        <v>74389</v>
      </c>
      <c r="H24" s="11">
        <v>62731</v>
      </c>
      <c r="I24" s="11">
        <v>177</v>
      </c>
      <c r="J24">
        <v>0.78</v>
      </c>
      <c r="K24">
        <v>0.82</v>
      </c>
      <c r="L24" s="15" t="s">
        <v>141</v>
      </c>
      <c r="M24" s="16">
        <f t="shared" si="0"/>
        <v>200</v>
      </c>
      <c r="N24" s="13">
        <v>1003.0428659972241</v>
      </c>
      <c r="O24" s="11">
        <v>1924.9061483040857</v>
      </c>
      <c r="P24" s="11">
        <v>6576.1168213485544</v>
      </c>
      <c r="Q24" s="11">
        <v>1.1023345628715808</v>
      </c>
      <c r="R24" s="11">
        <v>-1.8233337139763668E-4</v>
      </c>
      <c r="S24" s="14">
        <v>9.0104352190548088E-4</v>
      </c>
      <c r="T24" s="17" t="s">
        <v>79</v>
      </c>
      <c r="U24" t="s">
        <v>77</v>
      </c>
    </row>
    <row r="25" spans="1:21" x14ac:dyDescent="0.25">
      <c r="A25" s="12" t="s">
        <v>29</v>
      </c>
      <c r="B25" s="11">
        <v>67298</v>
      </c>
      <c r="C25" s="11">
        <v>23800</v>
      </c>
      <c r="D25" s="11">
        <v>10570</v>
      </c>
      <c r="E25" s="11">
        <v>13100</v>
      </c>
      <c r="F25" s="11">
        <v>15280</v>
      </c>
      <c r="G25" s="11">
        <v>396893</v>
      </c>
      <c r="H25" s="11">
        <v>246073</v>
      </c>
      <c r="I25" s="11">
        <v>400</v>
      </c>
      <c r="J25">
        <v>0.87</v>
      </c>
      <c r="K25">
        <v>0.92</v>
      </c>
      <c r="L25" s="19" t="s">
        <v>147</v>
      </c>
      <c r="M25">
        <v>200</v>
      </c>
      <c r="N25" s="13">
        <v>1594.2383412595952</v>
      </c>
      <c r="O25" s="11">
        <v>10245.161454912812</v>
      </c>
      <c r="P25" s="11">
        <v>15286.412441155777</v>
      </c>
      <c r="Q25" s="11">
        <v>3.1661108556231512</v>
      </c>
      <c r="R25" s="11">
        <v>-2.270085056045531E-4</v>
      </c>
      <c r="S25" s="14">
        <v>4.6250394382038762E-2</v>
      </c>
      <c r="T25" s="17" t="s">
        <v>86</v>
      </c>
      <c r="U25" t="s">
        <v>85</v>
      </c>
    </row>
    <row r="26" spans="1:21" x14ac:dyDescent="0.25">
      <c r="A26" s="12" t="s">
        <v>30</v>
      </c>
      <c r="B26" s="11">
        <v>22628</v>
      </c>
      <c r="C26" s="11">
        <v>13178</v>
      </c>
      <c r="D26" s="11">
        <v>4321</v>
      </c>
      <c r="E26" s="11">
        <v>6482</v>
      </c>
      <c r="F26" s="11">
        <v>8000</v>
      </c>
      <c r="G26" s="11">
        <v>99790</v>
      </c>
      <c r="H26" s="11">
        <v>83461</v>
      </c>
      <c r="I26" s="11">
        <v>186</v>
      </c>
      <c r="J26">
        <v>0.8</v>
      </c>
      <c r="K26">
        <v>0.86</v>
      </c>
      <c r="L26" t="s">
        <v>143</v>
      </c>
      <c r="M26">
        <v>0</v>
      </c>
      <c r="N26" s="13">
        <v>1278.7805334637344</v>
      </c>
      <c r="O26" s="11">
        <v>3347.9712001052349</v>
      </c>
      <c r="P26" s="11">
        <v>7990.002220632734</v>
      </c>
      <c r="Q26" s="11">
        <v>1.3086399800872874</v>
      </c>
      <c r="R26" s="11">
        <v>-1.5649452187812697E-4</v>
      </c>
      <c r="S26" s="14">
        <v>6.0304860832846238E-4</v>
      </c>
      <c r="T26" s="17" t="s">
        <v>87</v>
      </c>
      <c r="U26" t="s">
        <v>90</v>
      </c>
    </row>
    <row r="27" spans="1:21" x14ac:dyDescent="0.25">
      <c r="A27" s="12" t="s">
        <v>31</v>
      </c>
      <c r="B27" s="11">
        <v>40029</v>
      </c>
      <c r="C27" s="11">
        <v>22793</v>
      </c>
      <c r="D27" s="11">
        <v>4260</v>
      </c>
      <c r="E27" s="11">
        <v>7778</v>
      </c>
      <c r="F27" s="11">
        <v>9445</v>
      </c>
      <c r="G27" s="11">
        <v>158757</v>
      </c>
      <c r="H27" s="11">
        <v>126098</v>
      </c>
      <c r="I27" s="11">
        <v>261</v>
      </c>
      <c r="J27">
        <v>0.8</v>
      </c>
      <c r="K27">
        <v>0.86</v>
      </c>
      <c r="L27" t="s">
        <v>143</v>
      </c>
      <c r="M27">
        <v>0</v>
      </c>
      <c r="N27" s="13">
        <v>1285.864465472356</v>
      </c>
      <c r="O27" s="11">
        <v>2254.1634885388585</v>
      </c>
      <c r="P27" s="11">
        <v>9305.3021843035422</v>
      </c>
      <c r="Q27" s="11">
        <v>2.4972839973476746</v>
      </c>
      <c r="R27" s="11">
        <v>-1.7032674533108696E-4</v>
      </c>
      <c r="S27" s="14">
        <v>1.351730337726448E-2</v>
      </c>
      <c r="T27" s="17" t="s">
        <v>88</v>
      </c>
      <c r="U27" t="s">
        <v>89</v>
      </c>
    </row>
    <row r="28" spans="1:21" x14ac:dyDescent="0.25">
      <c r="A28" s="12" t="s">
        <v>32</v>
      </c>
      <c r="B28" s="11">
        <v>54922</v>
      </c>
      <c r="C28" s="11">
        <v>17623</v>
      </c>
      <c r="D28" s="11">
        <v>6019</v>
      </c>
      <c r="E28" s="11">
        <v>12038</v>
      </c>
      <c r="F28" s="11">
        <v>12964</v>
      </c>
      <c r="G28" s="11">
        <v>229517</v>
      </c>
      <c r="H28" s="11">
        <v>190508</v>
      </c>
      <c r="I28" s="11">
        <v>305</v>
      </c>
      <c r="J28">
        <v>0.82</v>
      </c>
      <c r="K28">
        <v>0.87</v>
      </c>
      <c r="L28" s="15" t="s">
        <v>141</v>
      </c>
      <c r="M28" s="16">
        <f t="shared" si="0"/>
        <v>200</v>
      </c>
      <c r="N28" s="13">
        <v>1851.1773732124395</v>
      </c>
      <c r="O28" s="11">
        <v>2128.7885927736002</v>
      </c>
      <c r="P28" s="11">
        <v>12936.241453444678</v>
      </c>
      <c r="Q28" s="11">
        <v>1.4930869637977795</v>
      </c>
      <c r="R28" s="11">
        <v>-4.9230340064129391E-5</v>
      </c>
      <c r="S28" s="14">
        <v>4.5720063552466012E-3</v>
      </c>
      <c r="T28" s="17" t="s">
        <v>91</v>
      </c>
      <c r="U28" t="s">
        <v>92</v>
      </c>
    </row>
    <row r="29" spans="1:21" x14ac:dyDescent="0.25">
      <c r="A29" s="12" t="s">
        <v>33</v>
      </c>
      <c r="B29" s="11">
        <v>58966</v>
      </c>
      <c r="C29" s="11">
        <v>24947</v>
      </c>
      <c r="D29" s="11">
        <v>10742</v>
      </c>
      <c r="E29" s="11">
        <v>16298</v>
      </c>
      <c r="F29" s="11">
        <v>17779</v>
      </c>
      <c r="G29" s="11">
        <v>263083</v>
      </c>
      <c r="H29" s="11">
        <v>195044</v>
      </c>
      <c r="I29" s="11">
        <v>375</v>
      </c>
      <c r="J29">
        <v>0.82</v>
      </c>
      <c r="K29">
        <v>0.87</v>
      </c>
      <c r="L29" s="15" t="s">
        <v>141</v>
      </c>
      <c r="M29" s="16">
        <f t="shared" si="0"/>
        <v>200</v>
      </c>
      <c r="N29" s="13">
        <v>1460.4100209545079</v>
      </c>
      <c r="O29" s="11">
        <v>2526.519589802183</v>
      </c>
      <c r="P29" s="11">
        <v>17753.689546561051</v>
      </c>
      <c r="Q29" s="11">
        <v>1.5205098113972755</v>
      </c>
      <c r="R29" s="11">
        <v>-5.3373211774219213E-5</v>
      </c>
      <c r="S29" s="14">
        <v>6.7454174268330265E-3</v>
      </c>
      <c r="T29" s="17" t="s">
        <v>95</v>
      </c>
      <c r="U29" t="s">
        <v>92</v>
      </c>
    </row>
    <row r="30" spans="1:21" x14ac:dyDescent="0.25">
      <c r="A30" s="12" t="s">
        <v>34</v>
      </c>
      <c r="B30" s="11">
        <v>51709</v>
      </c>
      <c r="C30" s="11">
        <v>20416</v>
      </c>
      <c r="D30" s="11">
        <v>10533</v>
      </c>
      <c r="E30" s="11">
        <v>14585</v>
      </c>
      <c r="F30" s="11">
        <v>15742</v>
      </c>
      <c r="G30" s="11">
        <v>351535</v>
      </c>
      <c r="H30" s="11">
        <v>237682</v>
      </c>
      <c r="I30" s="11">
        <v>339</v>
      </c>
      <c r="J30">
        <v>0.84</v>
      </c>
      <c r="K30">
        <v>0.89</v>
      </c>
      <c r="L30" s="15" t="s">
        <v>141</v>
      </c>
      <c r="M30" s="16">
        <f t="shared" si="0"/>
        <v>200</v>
      </c>
      <c r="N30" s="13">
        <v>1894.4431006858192</v>
      </c>
      <c r="O30" s="11">
        <v>3828.4858593524268</v>
      </c>
      <c r="P30" s="11">
        <v>15721.313204452621</v>
      </c>
      <c r="Q30" s="11">
        <v>3.050896113028037</v>
      </c>
      <c r="R30" s="11">
        <v>-1.2226300009667249E-4</v>
      </c>
      <c r="S30" s="14">
        <v>3.1024834285387323E-2</v>
      </c>
      <c r="T30" s="17" t="s">
        <v>93</v>
      </c>
      <c r="U30" t="s">
        <v>94</v>
      </c>
    </row>
    <row r="31" spans="1:21" x14ac:dyDescent="0.25">
      <c r="A31" s="12" t="s">
        <v>35</v>
      </c>
      <c r="B31" s="11">
        <v>43091</v>
      </c>
      <c r="C31" s="11">
        <v>9074</v>
      </c>
      <c r="D31" s="11">
        <v>10186</v>
      </c>
      <c r="E31" s="11">
        <v>17536</v>
      </c>
      <c r="F31" s="11">
        <v>18520</v>
      </c>
      <c r="G31" s="11">
        <v>227930</v>
      </c>
      <c r="H31" s="11">
        <v>161025</v>
      </c>
      <c r="I31" s="11">
        <v>242</v>
      </c>
      <c r="J31">
        <v>0.85</v>
      </c>
      <c r="K31">
        <v>0.9</v>
      </c>
      <c r="L31" s="15" t="s">
        <v>141</v>
      </c>
      <c r="M31" s="16">
        <f t="shared" si="0"/>
        <v>200</v>
      </c>
      <c r="N31" s="13">
        <v>1874.4905442378695</v>
      </c>
      <c r="O31" s="11">
        <v>4801.4976338905908</v>
      </c>
      <c r="P31" s="11">
        <v>18511.825977526947</v>
      </c>
      <c r="Q31" s="11">
        <v>2.3925468430040016</v>
      </c>
      <c r="R31" s="11">
        <v>-8.2148864144573525E-5</v>
      </c>
      <c r="S31" s="14">
        <v>1.1740064778011925E-2</v>
      </c>
      <c r="T31" s="17" t="s">
        <v>93</v>
      </c>
      <c r="U31" t="s">
        <v>96</v>
      </c>
    </row>
    <row r="32" spans="1:21" x14ac:dyDescent="0.25">
      <c r="A32" s="12" t="s">
        <v>36</v>
      </c>
      <c r="B32" s="11">
        <v>54431</v>
      </c>
      <c r="C32" s="11">
        <v>25310</v>
      </c>
      <c r="D32" s="11">
        <v>9714</v>
      </c>
      <c r="E32" s="11">
        <v>15223</v>
      </c>
      <c r="F32" s="11">
        <v>17400</v>
      </c>
      <c r="G32" s="11">
        <v>254692</v>
      </c>
      <c r="H32" s="11">
        <v>181436</v>
      </c>
      <c r="I32" s="11">
        <v>290</v>
      </c>
      <c r="J32">
        <v>0.85</v>
      </c>
      <c r="K32">
        <v>0.9</v>
      </c>
      <c r="L32" s="15" t="s">
        <v>141</v>
      </c>
      <c r="M32" s="16">
        <f t="shared" si="0"/>
        <v>200</v>
      </c>
      <c r="N32" s="13">
        <v>1637.483892297483</v>
      </c>
      <c r="O32" s="11">
        <v>4145.0779166696484</v>
      </c>
      <c r="P32" s="11">
        <v>17393.390658424934</v>
      </c>
      <c r="Q32" s="11">
        <v>2.5102239492798848</v>
      </c>
      <c r="R32" s="11">
        <v>-1.1482216023275815E-4</v>
      </c>
      <c r="S32" s="14">
        <v>3.5267511776848157E-2</v>
      </c>
      <c r="T32" s="17" t="s">
        <v>93</v>
      </c>
      <c r="U32" t="s">
        <v>96</v>
      </c>
    </row>
    <row r="33" spans="1:21" x14ac:dyDescent="0.25">
      <c r="A33" s="12" t="s">
        <v>37</v>
      </c>
      <c r="B33" s="11">
        <v>17600</v>
      </c>
      <c r="C33" s="11">
        <v>12701</v>
      </c>
      <c r="D33" s="11">
        <v>2621</v>
      </c>
      <c r="E33" s="11">
        <v>4389</v>
      </c>
      <c r="F33" s="11">
        <v>5556</v>
      </c>
      <c r="G33" s="11">
        <v>63503</v>
      </c>
      <c r="H33" s="11">
        <v>50802</v>
      </c>
      <c r="I33" s="11">
        <v>139</v>
      </c>
      <c r="J33">
        <v>0.78</v>
      </c>
      <c r="K33">
        <v>0.82</v>
      </c>
      <c r="L33" t="s">
        <v>143</v>
      </c>
      <c r="M33">
        <v>200</v>
      </c>
      <c r="N33" s="13">
        <v>965.00015954812284</v>
      </c>
      <c r="O33" s="11">
        <v>2218.5036143463653</v>
      </c>
      <c r="P33" s="11">
        <v>5544.2975456260428</v>
      </c>
      <c r="Q33" s="11">
        <v>2.0484273111328508</v>
      </c>
      <c r="R33" s="11">
        <v>-3.2433916570515976E-4</v>
      </c>
      <c r="S33" s="14">
        <v>1.3514181070751634E-2</v>
      </c>
      <c r="T33" s="17" t="s">
        <v>97</v>
      </c>
      <c r="U33" t="s">
        <v>99</v>
      </c>
    </row>
    <row r="34" spans="1:21" x14ac:dyDescent="0.25">
      <c r="A34" s="12" t="s">
        <v>38</v>
      </c>
      <c r="B34" s="11">
        <v>5480</v>
      </c>
      <c r="C34" s="11">
        <v>3800</v>
      </c>
      <c r="D34" s="11">
        <v>1019</v>
      </c>
      <c r="E34" s="11">
        <v>2593</v>
      </c>
      <c r="F34" s="11">
        <v>3195</v>
      </c>
      <c r="G34" s="11">
        <v>21523</v>
      </c>
      <c r="H34" s="11">
        <v>19142</v>
      </c>
      <c r="I34" s="11">
        <v>50</v>
      </c>
      <c r="J34">
        <v>0.74</v>
      </c>
      <c r="K34" s="11" t="s">
        <v>151</v>
      </c>
      <c r="L34" t="s">
        <v>143</v>
      </c>
      <c r="M34">
        <v>100</v>
      </c>
      <c r="N34" s="13">
        <v>1293.046812327867</v>
      </c>
      <c r="O34" s="11">
        <v>577.89785612818173</v>
      </c>
      <c r="P34" s="11">
        <v>3097.5388582325882</v>
      </c>
      <c r="Q34" s="11">
        <v>-0.42179522741257908</v>
      </c>
      <c r="R34" s="11">
        <v>8.3543034726034143E-4</v>
      </c>
      <c r="S34" s="14">
        <v>2.5045276690560146E-2</v>
      </c>
      <c r="T34" s="17"/>
      <c r="U34" t="s">
        <v>98</v>
      </c>
    </row>
    <row r="35" spans="1:21" x14ac:dyDescent="0.25">
      <c r="A35" s="12" t="s">
        <v>39</v>
      </c>
      <c r="B35" s="11">
        <v>5443</v>
      </c>
      <c r="C35" s="11">
        <v>3629</v>
      </c>
      <c r="D35" s="11">
        <v>1019</v>
      </c>
      <c r="E35" s="11">
        <v>2685</v>
      </c>
      <c r="F35" s="11">
        <v>3241</v>
      </c>
      <c r="G35" s="11">
        <v>21523</v>
      </c>
      <c r="H35" s="11">
        <v>19142</v>
      </c>
      <c r="I35" s="11">
        <v>50</v>
      </c>
      <c r="J35">
        <v>0.8</v>
      </c>
      <c r="K35">
        <v>0.85</v>
      </c>
      <c r="L35" t="s">
        <v>143</v>
      </c>
      <c r="M35">
        <v>100</v>
      </c>
      <c r="N35" s="13">
        <v>1248.3875723783083</v>
      </c>
      <c r="O35" s="11">
        <v>744.37257519075013</v>
      </c>
      <c r="P35" s="11">
        <v>3182.9508063192852</v>
      </c>
      <c r="Q35" s="11">
        <v>-0.33352544964961839</v>
      </c>
      <c r="R35" s="11">
        <v>7.5096812077810656E-4</v>
      </c>
      <c r="S35" s="14">
        <v>3.4031873934461915E-2</v>
      </c>
      <c r="T35" s="17"/>
      <c r="U35" t="s">
        <v>98</v>
      </c>
    </row>
    <row r="36" spans="1:21" x14ac:dyDescent="0.25">
      <c r="A36" s="12" t="s">
        <v>40</v>
      </c>
      <c r="B36" s="11">
        <v>8505</v>
      </c>
      <c r="C36" s="11">
        <v>4536</v>
      </c>
      <c r="D36" s="11">
        <v>1759</v>
      </c>
      <c r="E36" s="11">
        <v>4260</v>
      </c>
      <c r="F36" s="11">
        <v>5000</v>
      </c>
      <c r="G36" s="11">
        <v>32999</v>
      </c>
      <c r="H36" s="11">
        <v>28259</v>
      </c>
      <c r="I36" s="11">
        <v>70</v>
      </c>
      <c r="J36">
        <v>0.8</v>
      </c>
      <c r="K36">
        <v>0.85</v>
      </c>
      <c r="L36" t="s">
        <v>141</v>
      </c>
      <c r="M36">
        <v>100</v>
      </c>
      <c r="N36" s="13">
        <v>1234.3174045826731</v>
      </c>
      <c r="O36" s="11">
        <v>2040.4222163833279</v>
      </c>
      <c r="P36" s="11">
        <v>4989.4615526875677</v>
      </c>
      <c r="Q36" s="11">
        <v>1.6407824086487217</v>
      </c>
      <c r="R36" s="11">
        <v>-1.7175537180625131E-4</v>
      </c>
      <c r="S36" s="14">
        <v>1.1759761099676179E-2</v>
      </c>
      <c r="T36" s="17"/>
      <c r="U36" t="s">
        <v>100</v>
      </c>
    </row>
    <row r="37" spans="1:21" x14ac:dyDescent="0.25">
      <c r="A37" s="12" t="s">
        <v>41</v>
      </c>
      <c r="B37" s="11">
        <v>9979</v>
      </c>
      <c r="C37" s="11">
        <v>6940</v>
      </c>
      <c r="D37" s="11">
        <v>1926</v>
      </c>
      <c r="E37" s="11">
        <v>3630</v>
      </c>
      <c r="F37" s="11">
        <v>4593</v>
      </c>
      <c r="G37" s="11">
        <v>38329</v>
      </c>
      <c r="H37" s="11">
        <v>31751</v>
      </c>
      <c r="I37" s="11">
        <v>86</v>
      </c>
      <c r="J37">
        <v>0.8</v>
      </c>
      <c r="K37">
        <v>0.85</v>
      </c>
      <c r="L37" t="s">
        <v>143</v>
      </c>
      <c r="M37">
        <v>100</v>
      </c>
      <c r="N37" s="13">
        <v>1019.6146634983918</v>
      </c>
      <c r="O37" s="11">
        <v>2144.8825210335508</v>
      </c>
      <c r="P37" s="11">
        <v>4573.8385132232397</v>
      </c>
      <c r="Q37" s="11">
        <v>1.9423152986189858</v>
      </c>
      <c r="R37" s="11">
        <v>-3.3925450747215397E-4</v>
      </c>
      <c r="S37" s="14">
        <v>6.6505040148206462E-3</v>
      </c>
      <c r="T37" s="17" t="s">
        <v>102</v>
      </c>
      <c r="U37" t="s">
        <v>101</v>
      </c>
    </row>
    <row r="38" spans="1:21" x14ac:dyDescent="0.25">
      <c r="A38" s="12" t="s">
        <v>42</v>
      </c>
      <c r="B38" s="11">
        <v>11975</v>
      </c>
      <c r="C38" s="11">
        <v>9639</v>
      </c>
      <c r="D38" s="11">
        <v>1815</v>
      </c>
      <c r="E38" s="11">
        <v>3593</v>
      </c>
      <c r="F38" s="11">
        <v>4649</v>
      </c>
      <c r="G38" s="11">
        <v>41640</v>
      </c>
      <c r="H38" s="11">
        <v>35153</v>
      </c>
      <c r="I38" s="11">
        <v>104</v>
      </c>
      <c r="J38">
        <v>0.78</v>
      </c>
      <c r="K38" s="11" t="s">
        <v>151</v>
      </c>
      <c r="L38" t="s">
        <v>143</v>
      </c>
      <c r="M38">
        <v>100</v>
      </c>
      <c r="N38" s="13">
        <v>861.38277318624398</v>
      </c>
      <c r="O38" s="11">
        <v>1615.1427104278105</v>
      </c>
      <c r="P38" s="11">
        <v>4638.8317625361788</v>
      </c>
      <c r="Q38" s="11">
        <v>1.8189080399073247</v>
      </c>
      <c r="R38" s="11">
        <v>-3.7478494774848247E-4</v>
      </c>
      <c r="S38" s="14">
        <v>1.1010272089164146E-2</v>
      </c>
      <c r="T38" s="17"/>
      <c r="U38" t="s">
        <v>103</v>
      </c>
    </row>
    <row r="39" spans="1:21" x14ac:dyDescent="0.25">
      <c r="A39" s="12" t="s">
        <v>43</v>
      </c>
      <c r="B39" s="11">
        <v>3813</v>
      </c>
      <c r="C39" s="11">
        <v>2750</v>
      </c>
      <c r="D39" s="11">
        <v>926</v>
      </c>
      <c r="E39" s="11">
        <v>1991</v>
      </c>
      <c r="F39" s="11">
        <v>2519</v>
      </c>
      <c r="G39" s="11">
        <v>15650</v>
      </c>
      <c r="H39" s="11">
        <v>14061</v>
      </c>
      <c r="I39" s="11">
        <v>37</v>
      </c>
      <c r="J39">
        <v>0.38</v>
      </c>
      <c r="K39">
        <v>0.47</v>
      </c>
      <c r="L39" s="15" t="s">
        <v>143</v>
      </c>
      <c r="M39" s="16">
        <f t="shared" si="0"/>
        <v>92.600000000000009</v>
      </c>
      <c r="N39" s="13">
        <v>1250.2925994921318</v>
      </c>
      <c r="O39" s="11">
        <v>1159.8158813242551</v>
      </c>
      <c r="P39" s="11">
        <v>2492.5476050994284</v>
      </c>
      <c r="Q39" s="11">
        <v>0.38421117094271223</v>
      </c>
      <c r="R39" s="11">
        <v>3.755641307365571E-4</v>
      </c>
      <c r="S39" s="14">
        <v>1.8408369228692E-2</v>
      </c>
      <c r="T39" s="17"/>
      <c r="U39" t="s">
        <v>104</v>
      </c>
    </row>
    <row r="40" spans="1:21" x14ac:dyDescent="0.25">
      <c r="A40" s="12" t="s">
        <v>44</v>
      </c>
      <c r="B40" s="11">
        <v>6223</v>
      </c>
      <c r="C40" s="11">
        <v>5289</v>
      </c>
      <c r="D40" s="11">
        <v>715</v>
      </c>
      <c r="E40" s="11">
        <v>1700</v>
      </c>
      <c r="F40" s="11">
        <v>2130</v>
      </c>
      <c r="G40" s="11">
        <v>19500</v>
      </c>
      <c r="H40" s="11">
        <v>17920</v>
      </c>
      <c r="I40" s="11">
        <v>50</v>
      </c>
      <c r="J40">
        <v>0.42</v>
      </c>
      <c r="K40">
        <v>0.5</v>
      </c>
      <c r="L40" s="15" t="s">
        <v>143</v>
      </c>
      <c r="M40" s="16">
        <f t="shared" si="0"/>
        <v>71.5</v>
      </c>
      <c r="N40" s="13">
        <v>937.05359529259181</v>
      </c>
      <c r="O40" s="11">
        <v>226.13358121060966</v>
      </c>
      <c r="P40" s="11">
        <v>2050.8128609155287</v>
      </c>
      <c r="Q40" s="11">
        <v>0.4483332338810197</v>
      </c>
      <c r="R40" s="11">
        <v>5.3984608750988581E-4</v>
      </c>
      <c r="S40" s="14">
        <v>2.8315863983262864E-2</v>
      </c>
      <c r="T40" s="17" t="s">
        <v>105</v>
      </c>
      <c r="U40" t="s">
        <v>108</v>
      </c>
    </row>
    <row r="41" spans="1:21" x14ac:dyDescent="0.25">
      <c r="A41" s="12" t="s">
        <v>45</v>
      </c>
      <c r="B41" s="11">
        <v>8500</v>
      </c>
      <c r="C41" s="11">
        <v>6468</v>
      </c>
      <c r="D41" s="11">
        <v>1396</v>
      </c>
      <c r="E41" s="11">
        <v>2847</v>
      </c>
      <c r="F41" s="11">
        <v>3415</v>
      </c>
      <c r="G41">
        <v>28919</v>
      </c>
      <c r="H41" s="11">
        <v>25855</v>
      </c>
      <c r="I41" s="11">
        <v>82</v>
      </c>
      <c r="J41">
        <v>0.53</v>
      </c>
      <c r="K41">
        <v>0.6</v>
      </c>
      <c r="L41" s="15" t="s">
        <v>143</v>
      </c>
      <c r="M41" s="16">
        <f t="shared" si="0"/>
        <v>139.6</v>
      </c>
      <c r="N41" s="13">
        <v>979.02644799958148</v>
      </c>
      <c r="O41" s="11">
        <v>792.6506180047553</v>
      </c>
      <c r="P41" s="11">
        <v>3388.2316690728635</v>
      </c>
      <c r="Q41" s="11">
        <v>0.7141654670288814</v>
      </c>
      <c r="R41" s="11">
        <v>1.3990894013960755E-5</v>
      </c>
      <c r="S41" s="14">
        <v>8.8136596782942642E-3</v>
      </c>
      <c r="T41" s="17" t="s">
        <v>106</v>
      </c>
      <c r="U41" t="s">
        <v>107</v>
      </c>
    </row>
    <row r="42" spans="1:21" s="9" customFormat="1" x14ac:dyDescent="0.25">
      <c r="A42" s="12" t="s">
        <v>46</v>
      </c>
      <c r="B42" s="11">
        <v>1972</v>
      </c>
      <c r="C42" s="11">
        <v>1124</v>
      </c>
      <c r="D42" s="11">
        <v>610</v>
      </c>
      <c r="E42" s="11">
        <v>1300</v>
      </c>
      <c r="F42" s="11">
        <v>1413</v>
      </c>
      <c r="G42" s="11">
        <v>5670</v>
      </c>
      <c r="H42" s="11">
        <v>5349</v>
      </c>
      <c r="I42" s="11">
        <v>19</v>
      </c>
      <c r="J42">
        <v>0.22900000000000001</v>
      </c>
      <c r="K42" s="11" t="s">
        <v>151</v>
      </c>
      <c r="L42" t="s">
        <v>143</v>
      </c>
      <c r="M42">
        <v>100</v>
      </c>
      <c r="N42" s="13">
        <v>1105.5713956467373</v>
      </c>
      <c r="O42" s="11">
        <v>66095.387649200347</v>
      </c>
      <c r="P42" s="11">
        <v>3277.1745434790382</v>
      </c>
      <c r="Q42" s="11">
        <v>-21.925988754346978</v>
      </c>
      <c r="R42" s="11">
        <v>-4.9346869612589862E-3</v>
      </c>
      <c r="S42" s="14">
        <v>2.4742590198006932E-2</v>
      </c>
      <c r="T42" s="17" t="s">
        <v>109</v>
      </c>
      <c r="U42" t="s">
        <v>145</v>
      </c>
    </row>
    <row r="43" spans="1:21" x14ac:dyDescent="0.25">
      <c r="A43" s="12" t="s">
        <v>47</v>
      </c>
      <c r="B43" s="11">
        <v>9400</v>
      </c>
      <c r="C43" s="11">
        <v>5800</v>
      </c>
      <c r="D43" s="11">
        <v>1945</v>
      </c>
      <c r="E43" s="11">
        <v>4074</v>
      </c>
      <c r="F43" s="11">
        <v>4954</v>
      </c>
      <c r="G43" s="11">
        <v>35990</v>
      </c>
      <c r="H43" s="11">
        <v>29600</v>
      </c>
      <c r="I43" s="11">
        <v>78</v>
      </c>
      <c r="J43">
        <v>0.78</v>
      </c>
      <c r="K43">
        <v>0.82</v>
      </c>
      <c r="L43" t="s">
        <v>143</v>
      </c>
      <c r="M43">
        <v>100</v>
      </c>
      <c r="N43" s="13">
        <v>1047.0509191127142</v>
      </c>
      <c r="O43" s="11">
        <v>2234.3416012044904</v>
      </c>
      <c r="P43" s="11">
        <v>4936.7710591664654</v>
      </c>
      <c r="Q43" s="11">
        <v>2.1134354091182597</v>
      </c>
      <c r="R43" s="11">
        <v>-2.981464441472795E-4</v>
      </c>
      <c r="S43" s="14">
        <v>9.790575796345265E-3</v>
      </c>
      <c r="T43" s="17" t="s">
        <v>111</v>
      </c>
      <c r="U43" t="s">
        <v>110</v>
      </c>
    </row>
    <row r="44" spans="1:21" x14ac:dyDescent="0.25">
      <c r="A44" s="12" t="s">
        <v>48</v>
      </c>
      <c r="B44" s="11">
        <v>10200</v>
      </c>
      <c r="C44" s="11">
        <v>6600</v>
      </c>
      <c r="D44" s="11">
        <v>1815</v>
      </c>
      <c r="E44" s="11">
        <v>3852</v>
      </c>
      <c r="F44" s="11">
        <v>4705</v>
      </c>
      <c r="G44" s="11">
        <v>37500</v>
      </c>
      <c r="H44" s="11">
        <v>31700</v>
      </c>
      <c r="I44" s="11">
        <v>84</v>
      </c>
      <c r="J44">
        <v>0.78</v>
      </c>
      <c r="K44">
        <v>0.82</v>
      </c>
      <c r="L44" t="s">
        <v>143</v>
      </c>
      <c r="M44">
        <v>100</v>
      </c>
      <c r="N44" s="13">
        <v>1037.0794836969594</v>
      </c>
      <c r="O44" s="11">
        <v>1959.115168599601</v>
      </c>
      <c r="P44" s="11">
        <v>4696.7960947669508</v>
      </c>
      <c r="Q44" s="11">
        <v>1.731811688935829</v>
      </c>
      <c r="R44" s="11">
        <v>-2.7384711037918037E-4</v>
      </c>
      <c r="S44" s="14">
        <v>1.1691151499157844E-2</v>
      </c>
      <c r="T44" s="17" t="s">
        <v>111</v>
      </c>
      <c r="U44" t="s">
        <v>112</v>
      </c>
    </row>
    <row r="45" spans="1:21" x14ac:dyDescent="0.25">
      <c r="A45" s="12" t="s">
        <v>49</v>
      </c>
      <c r="B45" s="11">
        <v>12900</v>
      </c>
      <c r="C45" s="11">
        <v>6800</v>
      </c>
      <c r="D45" s="11">
        <v>1801</v>
      </c>
      <c r="E45" s="11">
        <v>4769</v>
      </c>
      <c r="F45" s="11">
        <v>5602</v>
      </c>
      <c r="G45" s="11">
        <v>47790</v>
      </c>
      <c r="H45" s="11">
        <v>40800</v>
      </c>
      <c r="I45" s="11">
        <v>106</v>
      </c>
      <c r="J45">
        <v>0.78</v>
      </c>
      <c r="K45">
        <v>0.82</v>
      </c>
      <c r="L45" t="s">
        <v>143</v>
      </c>
      <c r="M45">
        <v>100</v>
      </c>
      <c r="N45" s="13">
        <v>1126.413718460233</v>
      </c>
      <c r="O45" s="11">
        <v>2092.9246914863757</v>
      </c>
      <c r="P45" s="11">
        <v>5590.1236600923694</v>
      </c>
      <c r="Q45" s="11">
        <v>1.3613947819546264</v>
      </c>
      <c r="R45" s="11">
        <v>-8.6395671373915895E-5</v>
      </c>
      <c r="S45" s="14">
        <v>1.504349282858509E-2</v>
      </c>
      <c r="T45" s="17" t="s">
        <v>111</v>
      </c>
      <c r="U45" t="s">
        <v>113</v>
      </c>
    </row>
    <row r="46" spans="1:21" x14ac:dyDescent="0.25">
      <c r="A46" s="12" t="s">
        <v>50</v>
      </c>
      <c r="B46" s="11">
        <v>13800</v>
      </c>
      <c r="C46" s="11">
        <v>7000</v>
      </c>
      <c r="D46" s="11">
        <v>1482</v>
      </c>
      <c r="E46" s="11">
        <v>4630</v>
      </c>
      <c r="F46" s="11">
        <v>5463</v>
      </c>
      <c r="G46" s="11">
        <v>48790</v>
      </c>
      <c r="H46" s="11">
        <v>42500</v>
      </c>
      <c r="I46" s="11">
        <v>118</v>
      </c>
      <c r="J46">
        <v>0.78</v>
      </c>
      <c r="K46">
        <v>0.82</v>
      </c>
      <c r="L46" t="s">
        <v>143</v>
      </c>
      <c r="M46">
        <v>100</v>
      </c>
      <c r="N46" s="13">
        <v>1111.7780538933212</v>
      </c>
      <c r="O46" s="11">
        <v>1740.0636095243185</v>
      </c>
      <c r="P46" s="11">
        <v>5426.3170097438451</v>
      </c>
      <c r="Q46" s="11">
        <v>0.7883177963388911</v>
      </c>
      <c r="R46" s="11">
        <v>1.1467492307641364E-4</v>
      </c>
      <c r="S46" s="14">
        <v>1.507314144533302E-2</v>
      </c>
      <c r="T46" s="17" t="s">
        <v>111</v>
      </c>
      <c r="U46" t="s">
        <v>114</v>
      </c>
    </row>
    <row r="47" spans="1:21" x14ac:dyDescent="0.25">
      <c r="A47" s="12" t="s">
        <v>51</v>
      </c>
      <c r="B47" s="11">
        <v>16100</v>
      </c>
      <c r="C47" s="11">
        <v>12000</v>
      </c>
      <c r="D47" s="11">
        <v>3519</v>
      </c>
      <c r="E47" s="11">
        <v>5649</v>
      </c>
      <c r="F47" s="11">
        <v>6927</v>
      </c>
      <c r="G47" s="11">
        <v>61500</v>
      </c>
      <c r="H47" s="11">
        <v>51850</v>
      </c>
      <c r="I47" s="11">
        <v>146</v>
      </c>
      <c r="J47">
        <v>0.78</v>
      </c>
      <c r="K47" s="11">
        <v>0.82</v>
      </c>
      <c r="L47" t="s">
        <v>143</v>
      </c>
      <c r="M47">
        <v>100</v>
      </c>
      <c r="N47" s="13">
        <v>968.6467857528927</v>
      </c>
      <c r="O47" s="11">
        <v>1758.6194540028794</v>
      </c>
      <c r="P47" s="11">
        <v>6921.6296733554846</v>
      </c>
      <c r="Q47" s="11">
        <v>1.2770117038398316</v>
      </c>
      <c r="R47" s="11">
        <v>-1.6760981765922517E-4</v>
      </c>
      <c r="S47" s="14">
        <v>3.5761554941052703E-3</v>
      </c>
      <c r="T47" s="17"/>
      <c r="U47" t="s">
        <v>116</v>
      </c>
    </row>
    <row r="48" spans="1:21" s="9" customFormat="1" x14ac:dyDescent="0.25">
      <c r="A48" s="24" t="s">
        <v>52</v>
      </c>
      <c r="B48" s="11">
        <v>3270</v>
      </c>
      <c r="C48" s="11">
        <v>1700</v>
      </c>
      <c r="D48" s="11">
        <v>519</v>
      </c>
      <c r="E48" s="11">
        <v>2908</v>
      </c>
      <c r="F48" s="11">
        <v>3297</v>
      </c>
      <c r="G48" s="11">
        <v>11500</v>
      </c>
      <c r="H48" s="11">
        <v>10500</v>
      </c>
      <c r="I48" s="11">
        <v>30</v>
      </c>
      <c r="J48">
        <v>0.44</v>
      </c>
      <c r="K48" s="11">
        <v>0.52</v>
      </c>
      <c r="L48" t="s">
        <v>143</v>
      </c>
      <c r="M48" s="25">
        <v>0</v>
      </c>
      <c r="N48" s="13">
        <v>967.650845048821</v>
      </c>
      <c r="O48" s="11">
        <v>604.59376093175001</v>
      </c>
      <c r="P48" s="11">
        <v>3235.1101146896513</v>
      </c>
      <c r="Q48" s="11">
        <v>1.2676422215787451</v>
      </c>
      <c r="R48" s="11">
        <v>6.1371917606268405E-4</v>
      </c>
      <c r="S48" s="14">
        <v>5.6948450647358907E-2</v>
      </c>
      <c r="T48" s="17" t="s">
        <v>115</v>
      </c>
      <c r="U48" t="s">
        <v>157</v>
      </c>
    </row>
    <row r="49" spans="1:21" x14ac:dyDescent="0.25">
      <c r="A49" s="12" t="s">
        <v>53</v>
      </c>
      <c r="B49" s="11">
        <v>5250</v>
      </c>
      <c r="C49" s="11">
        <v>4600</v>
      </c>
      <c r="D49" s="11">
        <v>1759</v>
      </c>
      <c r="E49" s="11">
        <v>2222</v>
      </c>
      <c r="F49" s="11">
        <v>3111</v>
      </c>
      <c r="G49" s="11">
        <v>20600</v>
      </c>
      <c r="H49" s="11">
        <v>17100</v>
      </c>
      <c r="I49" s="11">
        <v>50</v>
      </c>
      <c r="J49">
        <v>0.72</v>
      </c>
      <c r="K49">
        <v>0.78</v>
      </c>
      <c r="L49" t="s">
        <v>143</v>
      </c>
      <c r="M49">
        <v>100</v>
      </c>
      <c r="N49" s="13">
        <v>909.29331447773029</v>
      </c>
      <c r="O49" s="11">
        <v>2221.4625255346596</v>
      </c>
      <c r="P49" s="11">
        <v>3118.8572351779731</v>
      </c>
      <c r="Q49" s="11">
        <v>1.8358960289427095</v>
      </c>
      <c r="R49" s="11">
        <v>-8.0598117163089287E-4</v>
      </c>
      <c r="S49" s="14">
        <v>2.2533237195812889E-3</v>
      </c>
      <c r="T49" s="17"/>
      <c r="U49" t="s">
        <v>117</v>
      </c>
    </row>
    <row r="50" spans="1:21" x14ac:dyDescent="0.25">
      <c r="A50" s="12" t="s">
        <v>54</v>
      </c>
      <c r="B50" s="11">
        <v>10700</v>
      </c>
      <c r="C50" s="11">
        <v>8400</v>
      </c>
      <c r="D50" s="11">
        <v>2037</v>
      </c>
      <c r="E50" s="11">
        <v>3111</v>
      </c>
      <c r="F50" s="11">
        <v>3797</v>
      </c>
      <c r="G50" s="11">
        <v>44450</v>
      </c>
      <c r="H50" s="11">
        <v>36740</v>
      </c>
      <c r="I50" s="11">
        <v>97</v>
      </c>
      <c r="J50">
        <v>0.71</v>
      </c>
      <c r="K50">
        <v>0.77</v>
      </c>
      <c r="L50" t="s">
        <v>141</v>
      </c>
      <c r="M50">
        <v>100</v>
      </c>
      <c r="N50" s="13">
        <v>1023.4704961944204</v>
      </c>
      <c r="O50" s="11">
        <v>1242.1229505948247</v>
      </c>
      <c r="P50" s="11">
        <v>3752.4540414439739</v>
      </c>
      <c r="Q50" s="11">
        <v>2.5282954228071981</v>
      </c>
      <c r="R50" s="11">
        <v>-5.151982479367985E-4</v>
      </c>
      <c r="S50" s="14">
        <v>7.128406119937751E-3</v>
      </c>
      <c r="T50" s="17"/>
      <c r="U50" t="s">
        <v>118</v>
      </c>
    </row>
    <row r="51" spans="1:21" s="9" customFormat="1" x14ac:dyDescent="0.25">
      <c r="A51" s="12" t="s">
        <v>55</v>
      </c>
      <c r="B51" s="11">
        <v>11454</v>
      </c>
      <c r="C51" s="11">
        <v>10141</v>
      </c>
      <c r="D51" s="11">
        <v>806</v>
      </c>
      <c r="E51" s="11">
        <v>2248</v>
      </c>
      <c r="F51" s="11">
        <v>2300</v>
      </c>
      <c r="G51" s="11">
        <v>12700</v>
      </c>
      <c r="H51" s="11">
        <v>11660</v>
      </c>
      <c r="I51" s="11">
        <v>34</v>
      </c>
      <c r="J51">
        <v>0.38</v>
      </c>
      <c r="K51">
        <v>0.47</v>
      </c>
      <c r="L51" t="s">
        <v>143</v>
      </c>
      <c r="M51">
        <v>100</v>
      </c>
      <c r="N51" s="13">
        <v>1088.1930376291791</v>
      </c>
      <c r="O51" s="11">
        <v>-2.1125680454784663</v>
      </c>
      <c r="P51" s="11">
        <v>3797</v>
      </c>
      <c r="Q51" s="11">
        <v>-7.145343718578083E-2</v>
      </c>
      <c r="R51" s="11">
        <v>1.0584556539112667E-3</v>
      </c>
      <c r="S51" s="14">
        <v>1.9520900008157926E-2</v>
      </c>
      <c r="T51" s="17" t="s">
        <v>119</v>
      </c>
      <c r="U51" t="s">
        <v>120</v>
      </c>
    </row>
    <row r="52" spans="1:21" x14ac:dyDescent="0.25">
      <c r="A52" s="12" t="s">
        <v>56</v>
      </c>
      <c r="B52" s="11">
        <v>12245</v>
      </c>
      <c r="C52" s="11">
        <v>6000</v>
      </c>
      <c r="D52" s="11">
        <v>1722</v>
      </c>
      <c r="E52" s="11">
        <v>5204</v>
      </c>
      <c r="F52" s="11">
        <v>5723</v>
      </c>
      <c r="G52" s="11">
        <v>45880</v>
      </c>
      <c r="H52" s="11">
        <v>40000</v>
      </c>
      <c r="I52" s="11">
        <v>98</v>
      </c>
      <c r="J52">
        <v>0.75</v>
      </c>
      <c r="K52">
        <v>0.81</v>
      </c>
      <c r="L52" t="s">
        <v>141</v>
      </c>
      <c r="M52">
        <v>100</v>
      </c>
      <c r="N52" s="13">
        <v>1327.1050793431825</v>
      </c>
      <c r="O52" s="11">
        <v>902.06075514975601</v>
      </c>
      <c r="P52" s="11">
        <v>5682.4530500577985</v>
      </c>
      <c r="Q52" s="11">
        <v>1.3308043653939072</v>
      </c>
      <c r="R52" s="11">
        <v>3.8610630209488718E-5</v>
      </c>
      <c r="S52" s="14">
        <v>1.1636502742215124E-2</v>
      </c>
      <c r="T52" s="17"/>
      <c r="U52" t="s">
        <v>138</v>
      </c>
    </row>
    <row r="53" spans="1:21" x14ac:dyDescent="0.25">
      <c r="A53" s="44" t="s">
        <v>155</v>
      </c>
      <c r="B53" s="45"/>
      <c r="C53" s="45"/>
      <c r="D53" s="45"/>
      <c r="E53" s="45"/>
      <c r="F53" s="45"/>
      <c r="G53" s="45"/>
      <c r="H53" s="45"/>
      <c r="I53" s="45"/>
      <c r="J53" s="45"/>
      <c r="K53" s="45"/>
      <c r="L53" s="45"/>
      <c r="M53" s="45"/>
      <c r="N53" s="45"/>
      <c r="O53" s="45"/>
      <c r="P53" s="45"/>
      <c r="Q53" s="45"/>
      <c r="R53" s="45"/>
      <c r="S53" s="45"/>
      <c r="T53" s="45"/>
    </row>
    <row r="54" spans="1:21" x14ac:dyDescent="0.25">
      <c r="A54" s="42" t="s">
        <v>156</v>
      </c>
      <c r="B54" s="43"/>
      <c r="C54" s="43"/>
      <c r="D54" s="43"/>
      <c r="E54" s="43"/>
      <c r="F54" s="43"/>
      <c r="G54" s="43"/>
      <c r="H54" s="43"/>
      <c r="I54" s="43"/>
      <c r="J54" s="43"/>
      <c r="K54" s="43"/>
      <c r="L54" s="43"/>
      <c r="M54" s="43"/>
      <c r="N54" s="43"/>
      <c r="O54" s="43"/>
      <c r="P54" s="43"/>
      <c r="Q54" s="43"/>
      <c r="R54" s="43"/>
      <c r="S54" s="43"/>
      <c r="T54" s="43"/>
    </row>
  </sheetData>
  <mergeCells count="2">
    <mergeCell ref="A54:T54"/>
    <mergeCell ref="A53:T53"/>
  </mergeCells>
  <phoneticPr fontId="13" type="noConversion"/>
  <hyperlinks>
    <hyperlink ref="U40" r:id="rId1" xr:uid="{211464DE-9EBB-3540-BE1B-F0153955C3FE}"/>
    <hyperlink ref="U47" r:id="rId2" xr:uid="{F28EF84D-7A1C-B442-BA11-C2C065DA708C}"/>
    <hyperlink ref="U51" r:id="rId3" xr:uid="{1921066C-D436-B746-BCB4-AB4F42C744B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94F95-E203-684F-A88A-F118E8FE4B4A}">
  <dimension ref="A1:S53"/>
  <sheetViews>
    <sheetView tabSelected="1" zoomScaleNormal="100" workbookViewId="0">
      <pane xSplit="1" ySplit="1" topLeftCell="B14" activePane="bottomRight" state="frozen"/>
      <selection pane="topRight" activeCell="B1" sqref="B1"/>
      <selection pane="bottomLeft" activeCell="A2" sqref="A2"/>
      <selection pane="bottomRight"/>
    </sheetView>
  </sheetViews>
  <sheetFormatPr baseColWidth="10" defaultRowHeight="15.75" x14ac:dyDescent="0.25"/>
  <cols>
    <col min="1" max="1" width="30.125" customWidth="1"/>
    <col min="13" max="13" width="15.125" bestFit="1" customWidth="1"/>
    <col min="14" max="14" width="13.625" customWidth="1"/>
    <col min="15" max="15" width="13.125" customWidth="1"/>
    <col min="16" max="16" width="12.625" customWidth="1"/>
  </cols>
  <sheetData>
    <row r="1" spans="1:19" ht="47.25" x14ac:dyDescent="0.25">
      <c r="A1" s="20" t="s">
        <v>5</v>
      </c>
      <c r="B1" s="21" t="s">
        <v>57</v>
      </c>
      <c r="C1" s="21" t="s">
        <v>60</v>
      </c>
      <c r="D1" s="21" t="s">
        <v>58</v>
      </c>
      <c r="E1" s="21" t="s">
        <v>59</v>
      </c>
      <c r="F1" s="21" t="s">
        <v>61</v>
      </c>
      <c r="G1" s="21" t="s">
        <v>0</v>
      </c>
      <c r="H1" s="22" t="s">
        <v>1</v>
      </c>
      <c r="I1" s="21" t="s">
        <v>2</v>
      </c>
      <c r="J1" s="21" t="s">
        <v>4</v>
      </c>
      <c r="K1" s="21" t="s">
        <v>3</v>
      </c>
      <c r="L1" s="20" t="s">
        <v>125</v>
      </c>
      <c r="M1" s="21" t="s">
        <v>160</v>
      </c>
      <c r="N1" s="21" t="s">
        <v>158</v>
      </c>
      <c r="O1" s="21" t="s">
        <v>159</v>
      </c>
      <c r="P1" s="21" t="s">
        <v>161</v>
      </c>
    </row>
    <row r="2" spans="1:19" x14ac:dyDescent="0.25">
      <c r="A2" s="10" t="s">
        <v>6</v>
      </c>
      <c r="B2" s="11">
        <v>12300</v>
      </c>
      <c r="C2" s="11">
        <v>6513</v>
      </c>
      <c r="D2" s="11">
        <v>3889</v>
      </c>
      <c r="E2" s="11">
        <v>6945</v>
      </c>
      <c r="F2" s="11">
        <v>8241</v>
      </c>
      <c r="G2" s="11">
        <v>140</v>
      </c>
      <c r="H2" s="13">
        <v>1348.1203093703512</v>
      </c>
      <c r="I2" s="11">
        <v>3337.4977073091554</v>
      </c>
      <c r="J2" s="11">
        <v>8233.7648857472286</v>
      </c>
      <c r="K2" s="11">
        <v>1.1375416418013176</v>
      </c>
      <c r="L2" s="14">
        <v>-7.4186495596993373E-5</v>
      </c>
      <c r="M2" s="26">
        <f>H2/D2+I2/(J2-D2)+K2+L2*D2</f>
        <v>1.9638452839343856</v>
      </c>
      <c r="N2">
        <v>3782</v>
      </c>
      <c r="O2" s="26">
        <f>H2/N2+I2/(J2-N2)+K2+L2*N2</f>
        <v>1.9631274486275461</v>
      </c>
      <c r="P2" s="28">
        <f>(M2-O2)/O2</f>
        <v>3.6565904436892466E-4</v>
      </c>
    </row>
    <row r="3" spans="1:19" x14ac:dyDescent="0.25">
      <c r="A3" s="12" t="s">
        <v>7</v>
      </c>
      <c r="B3" s="11">
        <v>17400</v>
      </c>
      <c r="C3" s="11">
        <v>15600</v>
      </c>
      <c r="D3" s="11">
        <v>4630</v>
      </c>
      <c r="E3" s="11">
        <v>5413</v>
      </c>
      <c r="F3" s="11">
        <v>7300</v>
      </c>
      <c r="G3" s="11">
        <v>134</v>
      </c>
      <c r="H3" s="13">
        <v>1113.7540633491287</v>
      </c>
      <c r="I3" s="11">
        <v>2519.3687360024401</v>
      </c>
      <c r="J3" s="11">
        <v>7297.1997289643959</v>
      </c>
      <c r="K3" s="11">
        <v>2.3205991936728769</v>
      </c>
      <c r="L3" s="14">
        <v>-3.0730894747533891E-4</v>
      </c>
      <c r="M3" s="26">
        <f t="shared" ref="M3:M52" si="0">H3/D3+I3/(J3-D3)+K3+L3*D3</f>
        <v>2.082884857529268</v>
      </c>
      <c r="N3">
        <v>4648</v>
      </c>
      <c r="O3" s="26">
        <f t="shared" ref="O3:O52" si="1">H3/N3+I3/(J3-N3)+K3+L3*N3</f>
        <v>2.0828396437713375</v>
      </c>
      <c r="P3" s="28">
        <f t="shared" ref="P3:P52" si="2">(M3-O3)/O3</f>
        <v>2.1707747913167627E-5</v>
      </c>
    </row>
    <row r="4" spans="1:19" x14ac:dyDescent="0.25">
      <c r="A4" s="12" t="s">
        <v>8</v>
      </c>
      <c r="B4" s="11">
        <v>19750</v>
      </c>
      <c r="C4" s="11">
        <v>16125</v>
      </c>
      <c r="D4" s="11">
        <v>3882</v>
      </c>
      <c r="E4" s="11">
        <v>5200</v>
      </c>
      <c r="F4" s="11">
        <v>6800</v>
      </c>
      <c r="G4" s="11">
        <v>150</v>
      </c>
      <c r="H4" s="13">
        <v>1089.0500262718474</v>
      </c>
      <c r="I4" s="11">
        <v>2243.8035412070149</v>
      </c>
      <c r="J4" s="11">
        <v>6797.3902824339566</v>
      </c>
      <c r="K4" s="11">
        <v>2.0668814023102349</v>
      </c>
      <c r="L4" s="14">
        <v>-2.9666424354021591E-4</v>
      </c>
      <c r="M4" s="26">
        <f t="shared" si="0"/>
        <v>1.9654100774829359</v>
      </c>
      <c r="N4">
        <v>4287</v>
      </c>
      <c r="O4" s="26">
        <f t="shared" si="1"/>
        <v>1.9429239074593332</v>
      </c>
      <c r="P4" s="28">
        <f t="shared" si="2"/>
        <v>1.1573366274033256E-2</v>
      </c>
    </row>
    <row r="5" spans="1:19" x14ac:dyDescent="0.25">
      <c r="A5" s="12" t="s">
        <v>9</v>
      </c>
      <c r="B5" s="11">
        <v>19250</v>
      </c>
      <c r="C5" s="11">
        <v>15150</v>
      </c>
      <c r="D5" s="11">
        <v>4528</v>
      </c>
      <c r="E5" s="11">
        <v>6315</v>
      </c>
      <c r="F5" s="11">
        <v>7900</v>
      </c>
      <c r="G5" s="11">
        <v>165</v>
      </c>
      <c r="H5" s="13">
        <v>999.19629804181898</v>
      </c>
      <c r="I5" s="11">
        <v>2219.5522652937211</v>
      </c>
      <c r="J5" s="11">
        <v>7898.355271952807</v>
      </c>
      <c r="K5" s="11">
        <v>1.7468686859346543</v>
      </c>
      <c r="L5" s="14">
        <v>-2.1736904614341133E-4</v>
      </c>
      <c r="M5" s="26">
        <f t="shared" si="0"/>
        <v>1.6418436299827273</v>
      </c>
      <c r="N5">
        <v>4965</v>
      </c>
      <c r="O5" s="26">
        <f t="shared" si="1"/>
        <v>1.6255392532806181</v>
      </c>
      <c r="P5" s="28">
        <f t="shared" si="2"/>
        <v>1.003013410423902E-2</v>
      </c>
    </row>
    <row r="6" spans="1:19" x14ac:dyDescent="0.25">
      <c r="A6" s="12" t="s">
        <v>10</v>
      </c>
      <c r="B6" s="11">
        <v>24242</v>
      </c>
      <c r="C6" s="11">
        <v>20152</v>
      </c>
      <c r="D6" s="11">
        <v>4215</v>
      </c>
      <c r="E6" s="11">
        <v>5460</v>
      </c>
      <c r="F6" s="11">
        <v>7500</v>
      </c>
      <c r="G6" s="11">
        <v>185</v>
      </c>
      <c r="H6" s="13">
        <v>1156.7369563671498</v>
      </c>
      <c r="I6" s="11">
        <v>2235.4615573694573</v>
      </c>
      <c r="J6" s="11">
        <v>7500.2314737084471</v>
      </c>
      <c r="K6" s="11">
        <v>1.4289594536082426</v>
      </c>
      <c r="L6" s="14">
        <v>-1.9862944838755815E-4</v>
      </c>
      <c r="M6" s="26">
        <f t="shared" si="0"/>
        <v>1.5466276239182073</v>
      </c>
      <c r="N6">
        <v>4538</v>
      </c>
      <c r="O6" s="26">
        <f t="shared" si="1"/>
        <v>1.5371337664417379</v>
      </c>
      <c r="P6" s="28">
        <f t="shared" si="2"/>
        <v>6.176337859291444E-3</v>
      </c>
    </row>
    <row r="7" spans="1:19" x14ac:dyDescent="0.25">
      <c r="A7" s="12" t="s">
        <v>11</v>
      </c>
      <c r="B7" s="11">
        <v>23950</v>
      </c>
      <c r="C7" s="11">
        <v>21350</v>
      </c>
      <c r="D7" s="11">
        <v>5649</v>
      </c>
      <c r="E7" s="11">
        <v>6482</v>
      </c>
      <c r="F7" s="11">
        <v>8500</v>
      </c>
      <c r="G7" s="11">
        <v>206</v>
      </c>
      <c r="H7" s="13">
        <v>920.13419477930029</v>
      </c>
      <c r="I7" s="11">
        <v>2444.5070513384085</v>
      </c>
      <c r="J7" s="11">
        <v>8498.7437759768236</v>
      </c>
      <c r="K7" s="11">
        <v>1.7571425834004604</v>
      </c>
      <c r="L7" s="14">
        <v>-2.0128578406985328E-4</v>
      </c>
      <c r="M7" s="26">
        <f t="shared" si="0"/>
        <v>1.640762519225101</v>
      </c>
      <c r="N7">
        <v>5270</v>
      </c>
      <c r="O7" s="26">
        <f t="shared" si="1"/>
        <v>1.6280728061455825</v>
      </c>
      <c r="P7" s="28">
        <f t="shared" si="2"/>
        <v>7.7943154824636129E-3</v>
      </c>
    </row>
    <row r="8" spans="1:19" x14ac:dyDescent="0.25">
      <c r="A8" s="12" t="s">
        <v>12</v>
      </c>
      <c r="B8" s="11">
        <v>45813</v>
      </c>
      <c r="C8" s="11">
        <v>6350</v>
      </c>
      <c r="D8" s="11">
        <v>8584</v>
      </c>
      <c r="E8" s="11">
        <v>16455</v>
      </c>
      <c r="F8" s="11">
        <v>17000</v>
      </c>
      <c r="G8" s="11">
        <v>246</v>
      </c>
      <c r="H8" s="13">
        <v>2062.1495864069684</v>
      </c>
      <c r="I8" s="11">
        <v>4583.8072789771722</v>
      </c>
      <c r="J8" s="11">
        <v>16995.122343809784</v>
      </c>
      <c r="K8" s="11">
        <v>2.7921393139874509</v>
      </c>
      <c r="L8" s="14">
        <v>-7.4673332705041748E-5</v>
      </c>
      <c r="M8" s="26">
        <f t="shared" si="0"/>
        <v>2.9363449590437387</v>
      </c>
      <c r="N8">
        <v>10052</v>
      </c>
      <c r="O8" s="26">
        <f t="shared" si="1"/>
        <v>2.9068650992384844</v>
      </c>
      <c r="P8" s="28">
        <f t="shared" si="2"/>
        <v>1.0141461264568915E-2</v>
      </c>
    </row>
    <row r="9" spans="1:19" x14ac:dyDescent="0.25">
      <c r="A9" s="12" t="s">
        <v>13</v>
      </c>
      <c r="B9" s="11">
        <v>45359</v>
      </c>
      <c r="C9" s="11">
        <v>34927</v>
      </c>
      <c r="D9" s="11">
        <v>7723</v>
      </c>
      <c r="E9" s="11">
        <v>10038</v>
      </c>
      <c r="F9" s="11">
        <v>16500</v>
      </c>
      <c r="G9" s="11">
        <v>300</v>
      </c>
      <c r="H9" s="13">
        <v>1571.7458537835557</v>
      </c>
      <c r="I9" s="11">
        <v>7785.7973829127332</v>
      </c>
      <c r="J9" s="11">
        <v>16501.83931111735</v>
      </c>
      <c r="K9" s="11">
        <v>2.407118447111527</v>
      </c>
      <c r="L9" s="14">
        <v>-1.4955813618242771E-4</v>
      </c>
      <c r="M9" s="26">
        <f t="shared" si="0"/>
        <v>2.3424782186544277</v>
      </c>
      <c r="N9">
        <v>9661</v>
      </c>
      <c r="O9" s="26">
        <f t="shared" si="1"/>
        <v>2.263061876854489</v>
      </c>
      <c r="P9" s="28">
        <f t="shared" si="2"/>
        <v>3.509243057477613E-2</v>
      </c>
    </row>
    <row r="10" spans="1:19" x14ac:dyDescent="0.25">
      <c r="A10" s="12" t="s">
        <v>14</v>
      </c>
      <c r="B10" s="11">
        <v>45813</v>
      </c>
      <c r="C10" s="11">
        <v>5000</v>
      </c>
      <c r="D10" s="11">
        <v>7723</v>
      </c>
      <c r="E10" s="11">
        <v>17372</v>
      </c>
      <c r="F10" s="11">
        <v>18000</v>
      </c>
      <c r="G10" s="11">
        <v>300</v>
      </c>
      <c r="H10" s="13">
        <v>1945.7528556774132</v>
      </c>
      <c r="I10" s="11">
        <v>6123.7284965948174</v>
      </c>
      <c r="J10" s="11">
        <v>17999.276503498029</v>
      </c>
      <c r="K10" s="11">
        <v>1.6970171219787669</v>
      </c>
      <c r="L10" s="14">
        <v>-3.4291481371840067E-5</v>
      </c>
      <c r="M10" s="26">
        <f t="shared" si="0"/>
        <v>2.2800359080549568</v>
      </c>
      <c r="N10">
        <v>8173</v>
      </c>
      <c r="O10" s="26">
        <f t="shared" si="1"/>
        <v>2.278022955637764</v>
      </c>
      <c r="P10" s="28">
        <f t="shared" si="2"/>
        <v>8.836400933586022E-4</v>
      </c>
    </row>
    <row r="11" spans="1:19" x14ac:dyDescent="0.25">
      <c r="A11" s="12" t="s">
        <v>15</v>
      </c>
      <c r="B11" s="11">
        <v>53700</v>
      </c>
      <c r="C11" s="11">
        <v>24800</v>
      </c>
      <c r="D11" s="11">
        <v>10797</v>
      </c>
      <c r="E11" s="11">
        <v>15890</v>
      </c>
      <c r="F11" s="11">
        <v>18000</v>
      </c>
      <c r="G11" s="11">
        <v>315</v>
      </c>
      <c r="H11" s="13">
        <v>1629.3861261500062</v>
      </c>
      <c r="I11" s="11">
        <v>4438.5004756764483</v>
      </c>
      <c r="J11" s="11">
        <v>17994.372976109189</v>
      </c>
      <c r="K11" s="11">
        <v>2.4089196712958807</v>
      </c>
      <c r="L11" s="14">
        <v>-1.0763123796417853E-4</v>
      </c>
      <c r="M11" s="26">
        <f t="shared" si="0"/>
        <v>2.0144196057132246</v>
      </c>
      <c r="N11" s="27">
        <v>11891.100136521703</v>
      </c>
      <c r="O11" s="26">
        <f t="shared" si="1"/>
        <v>1.9933243723211891</v>
      </c>
      <c r="P11" s="28">
        <f t="shared" si="2"/>
        <v>1.0582940581552493E-2</v>
      </c>
    </row>
    <row r="12" spans="1:19" x14ac:dyDescent="0.25">
      <c r="A12" s="12" t="s">
        <v>16</v>
      </c>
      <c r="B12" s="11">
        <v>83571</v>
      </c>
      <c r="C12" s="11">
        <v>34286</v>
      </c>
      <c r="D12" s="11">
        <v>12131</v>
      </c>
      <c r="E12" s="11">
        <v>16298</v>
      </c>
      <c r="F12" s="11">
        <v>17900</v>
      </c>
      <c r="G12" s="11">
        <v>555</v>
      </c>
      <c r="H12" s="13">
        <v>1726.0070519554838</v>
      </c>
      <c r="I12" s="11">
        <v>5481.7084628144721</v>
      </c>
      <c r="J12" s="11">
        <v>17893.625393838542</v>
      </c>
      <c r="K12" s="11">
        <v>3.0212949365578403</v>
      </c>
      <c r="L12" s="14">
        <v>-1.2835794672391539E-4</v>
      </c>
      <c r="M12" s="26">
        <f t="shared" si="0"/>
        <v>2.5577172937096502</v>
      </c>
      <c r="N12" s="27">
        <v>11659.649054105779</v>
      </c>
      <c r="O12" s="26">
        <f t="shared" si="1"/>
        <v>2.5520465909689563</v>
      </c>
      <c r="P12" s="28">
        <f t="shared" si="2"/>
        <v>2.2220216357965788E-3</v>
      </c>
    </row>
    <row r="13" spans="1:19" x14ac:dyDescent="0.25">
      <c r="A13" s="12" t="s">
        <v>17</v>
      </c>
      <c r="B13" s="11">
        <v>5045</v>
      </c>
      <c r="C13" s="11">
        <v>2455</v>
      </c>
      <c r="D13" s="11">
        <v>969</v>
      </c>
      <c r="E13" s="11">
        <v>3034</v>
      </c>
      <c r="F13" s="11">
        <v>3241</v>
      </c>
      <c r="G13" s="11">
        <v>48</v>
      </c>
      <c r="H13" s="13">
        <v>1398.6314799419185</v>
      </c>
      <c r="I13" s="11">
        <v>78.226542239660219</v>
      </c>
      <c r="J13" s="11">
        <v>3128.5544642549357</v>
      </c>
      <c r="K13" s="11">
        <v>-0.6093329129369035</v>
      </c>
      <c r="L13" s="14">
        <v>1.5016306890310107E-3</v>
      </c>
      <c r="M13" s="26">
        <f t="shared" si="0"/>
        <v>2.3253468284914929</v>
      </c>
      <c r="N13" s="27">
        <v>959.79449011188774</v>
      </c>
      <c r="O13" s="26">
        <f t="shared" si="1"/>
        <v>2.3252134007935119</v>
      </c>
      <c r="P13" s="28">
        <f t="shared" si="2"/>
        <v>5.7382990281853705E-5</v>
      </c>
    </row>
    <row r="14" spans="1:19" x14ac:dyDescent="0.25">
      <c r="A14" s="12" t="s">
        <v>18</v>
      </c>
      <c r="B14" s="11">
        <v>7000</v>
      </c>
      <c r="C14" s="11">
        <v>4000</v>
      </c>
      <c r="D14" s="11">
        <v>926</v>
      </c>
      <c r="E14" s="11">
        <v>3087</v>
      </c>
      <c r="F14" s="11">
        <v>3426</v>
      </c>
      <c r="G14" s="11">
        <v>70</v>
      </c>
      <c r="H14" s="13">
        <v>1021.1954578976655</v>
      </c>
      <c r="I14" s="11">
        <v>213.72664605856451</v>
      </c>
      <c r="J14" s="11">
        <v>3339.1496917265863</v>
      </c>
      <c r="K14" s="11">
        <v>-0.16215987251762792</v>
      </c>
      <c r="L14" s="14">
        <v>8.9198958292616105E-4</v>
      </c>
      <c r="M14" s="26">
        <f t="shared" si="0"/>
        <v>1.8551928560210456</v>
      </c>
      <c r="N14" s="27">
        <v>1046.3951856932651</v>
      </c>
      <c r="O14" s="26">
        <f t="shared" si="1"/>
        <v>1.8403495996160215</v>
      </c>
      <c r="P14" s="28">
        <f t="shared" si="2"/>
        <v>8.0654547419256664E-3</v>
      </c>
    </row>
    <row r="15" spans="1:19" x14ac:dyDescent="0.25">
      <c r="A15" s="12" t="s">
        <v>19</v>
      </c>
      <c r="B15" s="11">
        <v>2189</v>
      </c>
      <c r="C15" s="11">
        <v>1896</v>
      </c>
      <c r="D15" s="11">
        <v>256</v>
      </c>
      <c r="E15" s="11">
        <v>707</v>
      </c>
      <c r="F15" s="11">
        <v>2306</v>
      </c>
      <c r="G15" s="11">
        <v>19</v>
      </c>
      <c r="H15" s="13">
        <v>1307.7589956793715</v>
      </c>
      <c r="I15" s="11">
        <v>230.60772283533689</v>
      </c>
      <c r="J15" s="11">
        <v>2377.147104246505</v>
      </c>
      <c r="K15" s="11">
        <v>-9.5291414766807636E-2</v>
      </c>
      <c r="L15" s="14">
        <v>2.6149518650810228E-3</v>
      </c>
      <c r="M15" s="26">
        <f t="shared" si="0"/>
        <v>5.7912882412151259</v>
      </c>
      <c r="N15" s="27">
        <v>696.39670163207313</v>
      </c>
      <c r="O15" s="26">
        <f t="shared" si="1"/>
        <v>3.7408513798677401</v>
      </c>
      <c r="P15" s="28"/>
      <c r="Q15" s="41">
        <f>(M15-O15)/O15</f>
        <v>0.54812037505213052</v>
      </c>
      <c r="R15" s="39" t="s">
        <v>165</v>
      </c>
      <c r="S15" s="39"/>
    </row>
    <row r="16" spans="1:19" x14ac:dyDescent="0.25">
      <c r="A16" s="12" t="s">
        <v>20</v>
      </c>
      <c r="B16" s="11">
        <v>12020</v>
      </c>
      <c r="C16" s="11">
        <v>8431</v>
      </c>
      <c r="D16" s="11">
        <v>2185</v>
      </c>
      <c r="E16" s="11">
        <v>3704</v>
      </c>
      <c r="F16" s="11">
        <v>4630</v>
      </c>
      <c r="G16" s="11">
        <v>106</v>
      </c>
      <c r="H16" s="13">
        <v>1196.8293854926515</v>
      </c>
      <c r="I16" s="11">
        <v>1957.9111979663467</v>
      </c>
      <c r="J16" s="11">
        <v>4626.6298982094886</v>
      </c>
      <c r="K16" s="11">
        <v>1.3289356293143453</v>
      </c>
      <c r="L16" s="14">
        <v>-2.8188314918106537E-4</v>
      </c>
      <c r="M16" s="26">
        <f t="shared" si="0"/>
        <v>2.0626559196510059</v>
      </c>
      <c r="N16" s="27">
        <v>2570.3219373835659</v>
      </c>
      <c r="O16" s="26">
        <f t="shared" si="1"/>
        <v>2.0221880460574218</v>
      </c>
      <c r="P16" s="28">
        <f t="shared" si="2"/>
        <v>2.0011924050526729E-2</v>
      </c>
    </row>
    <row r="17" spans="1:16" x14ac:dyDescent="0.25">
      <c r="A17" s="12" t="s">
        <v>21</v>
      </c>
      <c r="B17" s="11">
        <v>20930</v>
      </c>
      <c r="C17" s="11">
        <v>16983</v>
      </c>
      <c r="D17" s="11">
        <v>4842</v>
      </c>
      <c r="E17" s="11">
        <v>6426</v>
      </c>
      <c r="F17" s="11">
        <v>8150</v>
      </c>
      <c r="G17" s="11">
        <v>162</v>
      </c>
      <c r="H17" s="13">
        <v>1225.9620693914685</v>
      </c>
      <c r="I17" s="11">
        <v>1539.869884884577</v>
      </c>
      <c r="J17" s="11">
        <v>8125.8019803418329</v>
      </c>
      <c r="K17" s="11">
        <v>1.402080791304162</v>
      </c>
      <c r="L17" s="14">
        <v>-7.2042349924604835E-5</v>
      </c>
      <c r="M17" s="26">
        <f t="shared" si="0"/>
        <v>1.7753740272388749</v>
      </c>
      <c r="N17" s="27">
        <v>4663.0631013726033</v>
      </c>
      <c r="O17" s="26">
        <f t="shared" si="1"/>
        <v>1.7737490266655891</v>
      </c>
      <c r="P17" s="28">
        <f t="shared" si="2"/>
        <v>9.1613895137162356E-4</v>
      </c>
    </row>
    <row r="18" spans="1:16" x14ac:dyDescent="0.25">
      <c r="A18" s="12" t="s">
        <v>22</v>
      </c>
      <c r="B18" s="11">
        <v>23791</v>
      </c>
      <c r="C18" s="11">
        <v>20480</v>
      </c>
      <c r="D18" s="11">
        <v>4630</v>
      </c>
      <c r="E18" s="11">
        <v>5843</v>
      </c>
      <c r="F18" s="11">
        <v>7780</v>
      </c>
      <c r="G18" s="11">
        <v>180</v>
      </c>
      <c r="H18" s="13">
        <v>1059.144939638511</v>
      </c>
      <c r="I18" s="11">
        <v>1931.2753296356759</v>
      </c>
      <c r="J18" s="11">
        <v>7766.1922373222542</v>
      </c>
      <c r="K18" s="11">
        <v>1.6560010653318658</v>
      </c>
      <c r="L18" s="14">
        <v>-1.9529217190496226E-4</v>
      </c>
      <c r="M18" s="26">
        <f t="shared" si="0"/>
        <v>1.5963579144718021</v>
      </c>
      <c r="N18" s="27">
        <v>4923.4576403221499</v>
      </c>
      <c r="O18" s="26">
        <f t="shared" si="1"/>
        <v>1.5889828754484259</v>
      </c>
      <c r="P18" s="28">
        <f t="shared" si="2"/>
        <v>4.6413584043785948E-3</v>
      </c>
    </row>
    <row r="19" spans="1:16" x14ac:dyDescent="0.25">
      <c r="A19" s="12" t="s">
        <v>23</v>
      </c>
      <c r="B19" s="11">
        <v>15435</v>
      </c>
      <c r="C19" s="11">
        <v>10763</v>
      </c>
      <c r="D19" s="11">
        <v>3439</v>
      </c>
      <c r="E19" s="11">
        <v>5159</v>
      </c>
      <c r="F19" s="11">
        <v>6700</v>
      </c>
      <c r="G19" s="11">
        <v>128</v>
      </c>
      <c r="H19" s="13">
        <v>1032.5886022305806</v>
      </c>
      <c r="I19" s="11">
        <v>3189.8118211952051</v>
      </c>
      <c r="J19" s="11">
        <v>6701.8186053505169</v>
      </c>
      <c r="K19" s="11">
        <v>1.9560251837406106</v>
      </c>
      <c r="L19" s="14">
        <v>-3.0543342851468188E-4</v>
      </c>
      <c r="M19" s="26">
        <f t="shared" si="0"/>
        <v>2.1835226395396692</v>
      </c>
      <c r="N19" s="27">
        <v>3793.7226920437456</v>
      </c>
      <c r="O19" s="26">
        <f t="shared" si="1"/>
        <v>2.166351900721879</v>
      </c>
      <c r="P19" s="28">
        <f t="shared" si="2"/>
        <v>7.9261078553620468E-3</v>
      </c>
    </row>
    <row r="20" spans="1:16" x14ac:dyDescent="0.25">
      <c r="A20" s="12" t="s">
        <v>24</v>
      </c>
      <c r="B20" s="11">
        <v>19979</v>
      </c>
      <c r="C20" s="11">
        <v>15478</v>
      </c>
      <c r="D20" s="11">
        <v>3258</v>
      </c>
      <c r="E20" s="11">
        <v>4630</v>
      </c>
      <c r="F20" s="11">
        <v>6200</v>
      </c>
      <c r="G20" s="11">
        <v>146</v>
      </c>
      <c r="H20" s="13">
        <v>938.48234762981531</v>
      </c>
      <c r="I20" s="11">
        <v>2594.4221083826483</v>
      </c>
      <c r="J20" s="11">
        <v>6198.8328357785858</v>
      </c>
      <c r="K20" s="11">
        <v>2.2861540435345833</v>
      </c>
      <c r="L20" s="14">
        <v>-3.6507105904648153E-4</v>
      </c>
      <c r="M20" s="26">
        <f t="shared" si="0"/>
        <v>2.2670138648007176</v>
      </c>
      <c r="N20" s="27">
        <v>3747.8684102029233</v>
      </c>
      <c r="O20" s="26">
        <f t="shared" si="1"/>
        <v>2.226851164898735</v>
      </c>
      <c r="P20" s="28">
        <f t="shared" si="2"/>
        <v>1.8035646268173024E-2</v>
      </c>
    </row>
    <row r="21" spans="1:16" x14ac:dyDescent="0.25">
      <c r="A21" s="12" t="s">
        <v>25</v>
      </c>
      <c r="B21" s="11">
        <v>15356</v>
      </c>
      <c r="C21" s="11">
        <v>10022</v>
      </c>
      <c r="D21" s="11">
        <v>2910</v>
      </c>
      <c r="E21" s="11">
        <v>4994</v>
      </c>
      <c r="F21" s="11">
        <v>6570</v>
      </c>
      <c r="G21" s="11">
        <v>108</v>
      </c>
      <c r="H21" s="13">
        <v>1105.1591363634388</v>
      </c>
      <c r="I21" s="11">
        <v>3838.0412175230986</v>
      </c>
      <c r="J21" s="11">
        <v>6567.7504252686049</v>
      </c>
      <c r="K21" s="11">
        <v>3.0773574306899576</v>
      </c>
      <c r="L21" s="14">
        <v>-4.7252398739311278E-4</v>
      </c>
      <c r="M21" s="26">
        <f t="shared" si="0"/>
        <v>3.1313824741750373</v>
      </c>
      <c r="N21" s="27">
        <v>3913.2712999540222</v>
      </c>
      <c r="O21" s="26">
        <f t="shared" si="1"/>
        <v>2.9565295600100292</v>
      </c>
      <c r="P21" s="28">
        <f t="shared" si="2"/>
        <v>5.9141270403673896E-2</v>
      </c>
    </row>
    <row r="22" spans="1:16" x14ac:dyDescent="0.25">
      <c r="A22" s="12" t="s">
        <v>26</v>
      </c>
      <c r="B22" s="11">
        <v>17554</v>
      </c>
      <c r="C22" s="11">
        <v>11589</v>
      </c>
      <c r="D22" s="11">
        <v>3945</v>
      </c>
      <c r="E22" s="11">
        <v>6186</v>
      </c>
      <c r="F22" s="11">
        <v>7408</v>
      </c>
      <c r="G22" s="11">
        <v>128</v>
      </c>
      <c r="H22" s="13">
        <v>1127.7194189511854</v>
      </c>
      <c r="I22" s="11">
        <v>2286.3090314118226</v>
      </c>
      <c r="J22" s="11">
        <v>7400.5333322324859</v>
      </c>
      <c r="K22" s="11">
        <v>2.3299619235189559</v>
      </c>
      <c r="L22" s="14">
        <v>-2.7357160512169457E-4</v>
      </c>
      <c r="M22" s="26">
        <f t="shared" si="0"/>
        <v>2.1982194708268779</v>
      </c>
      <c r="N22" s="27">
        <v>4742.9072780075467</v>
      </c>
      <c r="O22" s="26">
        <f t="shared" si="1"/>
        <v>2.1304892616288038</v>
      </c>
      <c r="P22" s="28">
        <f t="shared" si="2"/>
        <v>3.1790917897559771E-2</v>
      </c>
    </row>
    <row r="23" spans="1:16" x14ac:dyDescent="0.25">
      <c r="A23" s="12" t="s">
        <v>27</v>
      </c>
      <c r="B23" s="11">
        <v>21184</v>
      </c>
      <c r="C23" s="11">
        <v>16716</v>
      </c>
      <c r="D23" s="11">
        <v>3750</v>
      </c>
      <c r="E23" s="11">
        <v>5223</v>
      </c>
      <c r="F23" s="11">
        <v>6850</v>
      </c>
      <c r="G23" s="11">
        <v>160</v>
      </c>
      <c r="H23" s="13">
        <v>1036.4596260986464</v>
      </c>
      <c r="I23" s="11">
        <v>2331.8875326311249</v>
      </c>
      <c r="J23" s="11">
        <v>6843.2163565145629</v>
      </c>
      <c r="K23" s="11">
        <v>2.0421656205390164</v>
      </c>
      <c r="L23" s="14">
        <v>-2.8426116954804163E-4</v>
      </c>
      <c r="M23" s="26">
        <f t="shared" si="0"/>
        <v>2.0064469289581233</v>
      </c>
      <c r="N23" s="27">
        <v>4232.4682457530971</v>
      </c>
      <c r="O23" s="26">
        <f t="shared" si="1"/>
        <v>1.9771097542104976</v>
      </c>
      <c r="P23" s="28">
        <f t="shared" si="2"/>
        <v>1.4838414855396135E-2</v>
      </c>
    </row>
    <row r="24" spans="1:16" x14ac:dyDescent="0.25">
      <c r="A24" s="12" t="s">
        <v>28</v>
      </c>
      <c r="B24" s="11">
        <v>19832</v>
      </c>
      <c r="C24" s="11">
        <v>15273</v>
      </c>
      <c r="D24" s="11">
        <v>3704</v>
      </c>
      <c r="E24" s="11">
        <v>5149</v>
      </c>
      <c r="F24" s="11">
        <v>6575</v>
      </c>
      <c r="G24" s="11">
        <v>177</v>
      </c>
      <c r="H24" s="13">
        <v>1003.0428659972241</v>
      </c>
      <c r="I24" s="11">
        <v>1924.9061483040857</v>
      </c>
      <c r="J24" s="11">
        <v>6576.1168213485544</v>
      </c>
      <c r="K24" s="11">
        <v>1.1023345628715808</v>
      </c>
      <c r="L24" s="14">
        <v>-1.8233337139763668E-4</v>
      </c>
      <c r="M24" s="26">
        <f t="shared" si="0"/>
        <v>1.3679763496125874</v>
      </c>
      <c r="N24" s="27">
        <v>3809.3413085749266</v>
      </c>
      <c r="O24" s="26">
        <f t="shared" si="1"/>
        <v>1.3667977250900378</v>
      </c>
      <c r="P24" s="28">
        <f t="shared" si="2"/>
        <v>8.623254933146265E-4</v>
      </c>
    </row>
    <row r="25" spans="1:16" x14ac:dyDescent="0.25">
      <c r="A25" s="12" t="s">
        <v>29</v>
      </c>
      <c r="B25" s="11">
        <v>67298</v>
      </c>
      <c r="C25" s="11">
        <v>23800</v>
      </c>
      <c r="D25" s="11">
        <v>10570</v>
      </c>
      <c r="E25" s="11">
        <v>13100</v>
      </c>
      <c r="F25" s="11">
        <v>15280</v>
      </c>
      <c r="G25" s="11">
        <v>400</v>
      </c>
      <c r="H25" s="13">
        <v>1594.2383412595952</v>
      </c>
      <c r="I25" s="11">
        <v>10245.161454912812</v>
      </c>
      <c r="J25" s="11">
        <v>15286.412441155777</v>
      </c>
      <c r="K25" s="11">
        <v>3.1661108556231512</v>
      </c>
      <c r="L25" s="14">
        <v>-2.270085056045531E-4</v>
      </c>
      <c r="M25" s="26">
        <f t="shared" si="0"/>
        <v>3.0896937815538901</v>
      </c>
      <c r="N25" s="27">
        <v>8850.7282947992207</v>
      </c>
      <c r="O25" s="26">
        <f t="shared" si="1"/>
        <v>2.9289757882048049</v>
      </c>
      <c r="P25" s="28">
        <f t="shared" si="2"/>
        <v>5.4871738440552521E-2</v>
      </c>
    </row>
    <row r="26" spans="1:16" x14ac:dyDescent="0.25">
      <c r="A26" s="12" t="s">
        <v>30</v>
      </c>
      <c r="B26" s="11">
        <v>22628</v>
      </c>
      <c r="C26" s="11">
        <v>13178</v>
      </c>
      <c r="D26" s="11">
        <v>4321</v>
      </c>
      <c r="E26" s="11">
        <v>6482</v>
      </c>
      <c r="F26" s="11">
        <v>8000</v>
      </c>
      <c r="G26" s="11">
        <v>186</v>
      </c>
      <c r="H26" s="13">
        <v>1278.7805334637344</v>
      </c>
      <c r="I26" s="11">
        <v>3347.9712001052349</v>
      </c>
      <c r="J26" s="11">
        <v>7990.002220632734</v>
      </c>
      <c r="K26" s="11">
        <v>1.3086399800872874</v>
      </c>
      <c r="L26" s="14">
        <v>-1.5649452187812697E-4</v>
      </c>
      <c r="M26" s="26">
        <f t="shared" si="0"/>
        <v>1.840874476486102</v>
      </c>
      <c r="N26" s="27">
        <v>4173.8726932876398</v>
      </c>
      <c r="O26" s="26">
        <f t="shared" si="1"/>
        <v>1.8391503975169488</v>
      </c>
      <c r="P26" s="28">
        <f t="shared" si="2"/>
        <v>9.3743229019278027E-4</v>
      </c>
    </row>
    <row r="27" spans="1:16" x14ac:dyDescent="0.25">
      <c r="A27" s="12" t="s">
        <v>31</v>
      </c>
      <c r="B27" s="11">
        <v>40029</v>
      </c>
      <c r="C27" s="11">
        <v>22793</v>
      </c>
      <c r="D27" s="11">
        <v>4260</v>
      </c>
      <c r="E27" s="11">
        <v>7778</v>
      </c>
      <c r="F27" s="11">
        <v>9445</v>
      </c>
      <c r="G27" s="11">
        <v>261</v>
      </c>
      <c r="H27" s="13">
        <v>1285.864465472356</v>
      </c>
      <c r="I27" s="11">
        <v>2254.1634885388585</v>
      </c>
      <c r="J27" s="11">
        <v>9305.3021843035422</v>
      </c>
      <c r="K27" s="11">
        <v>2.4972839973476746</v>
      </c>
      <c r="L27" s="14">
        <v>-1.7032674533108696E-4</v>
      </c>
      <c r="M27" s="26">
        <f t="shared" si="0"/>
        <v>2.5203228146361316</v>
      </c>
      <c r="N27" s="27">
        <v>5997.912081902542</v>
      </c>
      <c r="O27" s="26">
        <f t="shared" si="1"/>
        <v>2.3716180580329862</v>
      </c>
      <c r="P27" s="28">
        <f t="shared" si="2"/>
        <v>6.2701814948432619E-2</v>
      </c>
    </row>
    <row r="28" spans="1:16" x14ac:dyDescent="0.25">
      <c r="A28" s="12" t="s">
        <v>32</v>
      </c>
      <c r="B28" s="11">
        <v>54922</v>
      </c>
      <c r="C28" s="11">
        <v>17623</v>
      </c>
      <c r="D28" s="11">
        <v>6019</v>
      </c>
      <c r="E28" s="11">
        <v>12038</v>
      </c>
      <c r="F28" s="11">
        <v>12964</v>
      </c>
      <c r="G28" s="11">
        <v>305</v>
      </c>
      <c r="H28" s="13">
        <v>1851.1773732124395</v>
      </c>
      <c r="I28" s="11">
        <v>2128.7885927736002</v>
      </c>
      <c r="J28" s="11">
        <v>12936.241453444678</v>
      </c>
      <c r="K28" s="11">
        <v>1.4930869637977795</v>
      </c>
      <c r="L28" s="14">
        <v>-4.9230340064129391E-5</v>
      </c>
      <c r="M28" s="26">
        <f t="shared" si="0"/>
        <v>1.8120762723490045</v>
      </c>
      <c r="N28" s="27">
        <v>7773.4320344999023</v>
      </c>
      <c r="O28" s="26">
        <f t="shared" si="1"/>
        <v>1.7608712699708802</v>
      </c>
      <c r="P28" s="28">
        <f t="shared" si="2"/>
        <v>2.9079355913945427E-2</v>
      </c>
    </row>
    <row r="29" spans="1:16" x14ac:dyDescent="0.25">
      <c r="A29" s="12" t="s">
        <v>33</v>
      </c>
      <c r="B29" s="11">
        <v>58966</v>
      </c>
      <c r="C29" s="11">
        <v>24947</v>
      </c>
      <c r="D29" s="11">
        <v>10742</v>
      </c>
      <c r="E29" s="11">
        <v>16298</v>
      </c>
      <c r="F29" s="11">
        <v>17779</v>
      </c>
      <c r="G29" s="11">
        <v>375</v>
      </c>
      <c r="H29" s="13">
        <v>1460.4100209545079</v>
      </c>
      <c r="I29" s="11">
        <v>2526.519589802183</v>
      </c>
      <c r="J29" s="11">
        <v>17753.689546561051</v>
      </c>
      <c r="K29" s="11">
        <v>1.5205098113972755</v>
      </c>
      <c r="L29" s="14">
        <v>-5.3373211774219213E-5</v>
      </c>
      <c r="M29" s="26">
        <f t="shared" si="0"/>
        <v>1.4434576828265828</v>
      </c>
      <c r="N29" s="27">
        <v>11491.720340964623</v>
      </c>
      <c r="O29" s="26">
        <f t="shared" si="1"/>
        <v>1.4377139192282771</v>
      </c>
      <c r="P29" s="28">
        <f t="shared" si="2"/>
        <v>3.9950671141786229E-3</v>
      </c>
    </row>
    <row r="30" spans="1:16" x14ac:dyDescent="0.25">
      <c r="A30" s="12" t="s">
        <v>34</v>
      </c>
      <c r="B30" s="11">
        <v>51709</v>
      </c>
      <c r="C30" s="11">
        <v>20416</v>
      </c>
      <c r="D30" s="11">
        <v>10533</v>
      </c>
      <c r="E30" s="11">
        <v>14585</v>
      </c>
      <c r="F30" s="11">
        <v>15742</v>
      </c>
      <c r="G30" s="11">
        <v>339</v>
      </c>
      <c r="H30" s="13">
        <v>1894.4431006858192</v>
      </c>
      <c r="I30" s="11">
        <v>3828.4858593524268</v>
      </c>
      <c r="J30" s="11">
        <v>15721.313204452621</v>
      </c>
      <c r="K30" s="11">
        <v>3.050896113028037</v>
      </c>
      <c r="L30" s="14">
        <v>-1.2226300009667249E-4</v>
      </c>
      <c r="M30" s="26">
        <f t="shared" si="0"/>
        <v>2.6808635124987399</v>
      </c>
      <c r="N30" s="27">
        <v>10482.63660499393</v>
      </c>
      <c r="O30" s="26">
        <f t="shared" si="1"/>
        <v>2.6807911616238962</v>
      </c>
      <c r="P30" s="28">
        <f t="shared" si="2"/>
        <v>2.6988627789965392E-5</v>
      </c>
    </row>
    <row r="31" spans="1:16" x14ac:dyDescent="0.25">
      <c r="A31" s="12" t="s">
        <v>35</v>
      </c>
      <c r="B31" s="11">
        <v>43091</v>
      </c>
      <c r="C31" s="11">
        <v>9074</v>
      </c>
      <c r="D31" s="11">
        <v>10186</v>
      </c>
      <c r="E31" s="11">
        <v>17536</v>
      </c>
      <c r="F31" s="11">
        <v>18520</v>
      </c>
      <c r="G31" s="11">
        <v>242</v>
      </c>
      <c r="H31" s="13">
        <v>1874.4905442378695</v>
      </c>
      <c r="I31" s="11">
        <v>4801.4976338905908</v>
      </c>
      <c r="J31" s="11">
        <v>18511.825977526947</v>
      </c>
      <c r="K31" s="11">
        <v>2.3925468430040016</v>
      </c>
      <c r="L31" s="14">
        <v>-8.2148864144573525E-5</v>
      </c>
      <c r="M31" s="26">
        <f t="shared" si="0"/>
        <v>2.3165039349782992</v>
      </c>
      <c r="N31" s="27">
        <v>11455.548435235971</v>
      </c>
      <c r="O31" s="26">
        <f t="shared" si="1"/>
        <v>2.295575816177799</v>
      </c>
      <c r="P31" s="28">
        <f t="shared" si="2"/>
        <v>9.1167186258940876E-3</v>
      </c>
    </row>
    <row r="32" spans="1:16" x14ac:dyDescent="0.25">
      <c r="A32" s="12" t="s">
        <v>36</v>
      </c>
      <c r="B32" s="11">
        <v>54431</v>
      </c>
      <c r="C32" s="11">
        <v>25310</v>
      </c>
      <c r="D32" s="11">
        <v>9714</v>
      </c>
      <c r="E32" s="11">
        <v>15223</v>
      </c>
      <c r="F32" s="11">
        <v>17400</v>
      </c>
      <c r="G32" s="11">
        <v>290</v>
      </c>
      <c r="H32" s="13">
        <v>1637.483892297483</v>
      </c>
      <c r="I32" s="11">
        <v>4145.0779166696484</v>
      </c>
      <c r="J32" s="11">
        <v>17393.390658424934</v>
      </c>
      <c r="K32" s="11">
        <v>2.5102239492798848</v>
      </c>
      <c r="L32" s="14">
        <v>-1.1482216023275815E-4</v>
      </c>
      <c r="M32" s="26">
        <f t="shared" si="0"/>
        <v>2.1031774739000579</v>
      </c>
      <c r="N32" s="27">
        <v>11678.32783865949</v>
      </c>
      <c r="O32" s="26">
        <f t="shared" si="1"/>
        <v>2.0347987322818302</v>
      </c>
      <c r="P32" s="28">
        <f t="shared" si="2"/>
        <v>3.360467083717298E-2</v>
      </c>
    </row>
    <row r="33" spans="1:16" x14ac:dyDescent="0.25">
      <c r="A33" s="12" t="s">
        <v>37</v>
      </c>
      <c r="B33" s="11">
        <v>17600</v>
      </c>
      <c r="C33" s="11">
        <v>12701</v>
      </c>
      <c r="D33" s="11">
        <v>2621</v>
      </c>
      <c r="E33" s="11">
        <v>4389</v>
      </c>
      <c r="F33" s="11">
        <v>5556</v>
      </c>
      <c r="G33" s="11">
        <v>139</v>
      </c>
      <c r="H33" s="13">
        <v>965.00015954812284</v>
      </c>
      <c r="I33" s="11">
        <v>2218.5036143463653</v>
      </c>
      <c r="J33" s="11">
        <v>5544.2975456260428</v>
      </c>
      <c r="K33" s="11">
        <v>2.0484273111328508</v>
      </c>
      <c r="L33" s="14">
        <v>-3.2433916570515976E-4</v>
      </c>
      <c r="M33" s="26">
        <f t="shared" si="0"/>
        <v>2.3254189862553263</v>
      </c>
      <c r="N33" s="27">
        <v>3236.2988971233326</v>
      </c>
      <c r="O33" s="26">
        <f t="shared" si="1"/>
        <v>2.2581729641363228</v>
      </c>
      <c r="P33" s="28">
        <f t="shared" si="2"/>
        <v>2.9778951031203597E-2</v>
      </c>
    </row>
    <row r="34" spans="1:16" x14ac:dyDescent="0.25">
      <c r="A34" s="12" t="s">
        <v>38</v>
      </c>
      <c r="B34" s="11">
        <v>5480</v>
      </c>
      <c r="C34" s="11">
        <v>3800</v>
      </c>
      <c r="D34" s="11">
        <v>1019</v>
      </c>
      <c r="E34" s="11">
        <v>2593</v>
      </c>
      <c r="F34" s="11">
        <v>3195</v>
      </c>
      <c r="G34" s="11">
        <v>50</v>
      </c>
      <c r="H34" s="13">
        <v>1293.046812327867</v>
      </c>
      <c r="I34" s="11">
        <v>577.89785612818173</v>
      </c>
      <c r="J34" s="11">
        <v>3097.5388582325882</v>
      </c>
      <c r="K34" s="11">
        <v>-0.42179522741257908</v>
      </c>
      <c r="L34" s="14">
        <v>8.3543034726034143E-4</v>
      </c>
      <c r="M34" s="26">
        <f t="shared" si="0"/>
        <v>1.9764761222183869</v>
      </c>
      <c r="N34" s="27">
        <v>1144.6132135133803</v>
      </c>
      <c r="O34" s="26">
        <f t="shared" si="1"/>
        <v>1.9600434306874086</v>
      </c>
      <c r="P34" s="28">
        <f t="shared" si="2"/>
        <v>8.3838405178680853E-3</v>
      </c>
    </row>
    <row r="35" spans="1:16" x14ac:dyDescent="0.25">
      <c r="A35" s="12" t="s">
        <v>39</v>
      </c>
      <c r="B35" s="11">
        <v>5443</v>
      </c>
      <c r="C35" s="11">
        <v>3629</v>
      </c>
      <c r="D35" s="11">
        <v>1019</v>
      </c>
      <c r="E35" s="11">
        <v>2685</v>
      </c>
      <c r="F35" s="11">
        <v>3241</v>
      </c>
      <c r="G35" s="11">
        <v>50</v>
      </c>
      <c r="H35" s="13">
        <v>1248.3875723783083</v>
      </c>
      <c r="I35" s="11">
        <v>744.37257519075013</v>
      </c>
      <c r="J35" s="11">
        <v>3182.9508063192852</v>
      </c>
      <c r="K35" s="11">
        <v>-0.33352544964961839</v>
      </c>
      <c r="L35" s="14">
        <v>7.5096812077810656E-4</v>
      </c>
      <c r="M35" s="26">
        <f t="shared" si="0"/>
        <v>2.000809291679019</v>
      </c>
      <c r="N35" s="27">
        <v>1157.1386953387748</v>
      </c>
      <c r="O35" s="26">
        <f t="shared" si="1"/>
        <v>1.9817501942168083</v>
      </c>
      <c r="P35" s="28">
        <f t="shared" si="2"/>
        <v>9.617305711804346E-3</v>
      </c>
    </row>
    <row r="36" spans="1:16" x14ac:dyDescent="0.25">
      <c r="A36" s="12" t="s">
        <v>40</v>
      </c>
      <c r="B36" s="11">
        <v>8505</v>
      </c>
      <c r="C36" s="11">
        <v>4536</v>
      </c>
      <c r="D36" s="11">
        <v>1759</v>
      </c>
      <c r="E36" s="11">
        <v>4260</v>
      </c>
      <c r="F36" s="11">
        <v>5000</v>
      </c>
      <c r="G36" s="11">
        <v>70</v>
      </c>
      <c r="H36" s="13">
        <v>1234.3174045826731</v>
      </c>
      <c r="I36" s="11">
        <v>2040.4222163833279</v>
      </c>
      <c r="J36" s="11">
        <v>4989.4615526875677</v>
      </c>
      <c r="K36" s="11">
        <v>1.6407824086487217</v>
      </c>
      <c r="L36" s="14">
        <v>-1.7175537180625131E-4</v>
      </c>
      <c r="M36" s="26">
        <f t="shared" si="0"/>
        <v>2.6719995276279476</v>
      </c>
      <c r="N36" s="27">
        <v>2593.1072423801625</v>
      </c>
      <c r="O36" s="26">
        <f t="shared" si="1"/>
        <v>2.522871013815668</v>
      </c>
      <c r="P36" s="28">
        <f t="shared" si="2"/>
        <v>5.9110637442670116E-2</v>
      </c>
    </row>
    <row r="37" spans="1:16" x14ac:dyDescent="0.25">
      <c r="A37" s="12" t="s">
        <v>41</v>
      </c>
      <c r="B37" s="11">
        <v>9979</v>
      </c>
      <c r="C37" s="11">
        <v>6940</v>
      </c>
      <c r="D37" s="11">
        <v>1926</v>
      </c>
      <c r="E37" s="11">
        <v>3630</v>
      </c>
      <c r="F37" s="11">
        <v>4593</v>
      </c>
      <c r="G37" s="11">
        <v>86</v>
      </c>
      <c r="H37" s="13">
        <v>1019.6146634983918</v>
      </c>
      <c r="I37" s="11">
        <v>2144.8825210335508</v>
      </c>
      <c r="J37" s="11">
        <v>4573.8385132232397</v>
      </c>
      <c r="K37" s="11">
        <v>1.9423152986189858</v>
      </c>
      <c r="L37" s="14">
        <v>-3.3925450747215397E-4</v>
      </c>
      <c r="M37" s="26">
        <f t="shared" si="0"/>
        <v>2.6283564144436689</v>
      </c>
      <c r="N37" s="27">
        <v>2505.9964803722723</v>
      </c>
      <c r="O37" s="26">
        <f t="shared" si="1"/>
        <v>2.5362711141409546</v>
      </c>
      <c r="P37" s="28">
        <f t="shared" si="2"/>
        <v>3.6307356807911244E-2</v>
      </c>
    </row>
    <row r="38" spans="1:16" x14ac:dyDescent="0.25">
      <c r="A38" s="12" t="s">
        <v>42</v>
      </c>
      <c r="B38" s="11">
        <v>11975</v>
      </c>
      <c r="C38" s="11">
        <v>9639</v>
      </c>
      <c r="D38" s="11">
        <v>1815</v>
      </c>
      <c r="E38" s="11">
        <v>3593</v>
      </c>
      <c r="F38" s="11">
        <v>4649</v>
      </c>
      <c r="G38" s="11">
        <v>104</v>
      </c>
      <c r="H38" s="13">
        <v>861.38277318624398</v>
      </c>
      <c r="I38" s="11">
        <v>1615.1427104278105</v>
      </c>
      <c r="J38" s="11">
        <v>4638.8317625361788</v>
      </c>
      <c r="K38" s="11">
        <v>1.8189080399073247</v>
      </c>
      <c r="L38" s="14">
        <v>-3.7478494774848247E-4</v>
      </c>
      <c r="M38" s="26">
        <f t="shared" si="0"/>
        <v>2.1852328814437971</v>
      </c>
      <c r="N38" s="27">
        <v>2811.5958373021431</v>
      </c>
      <c r="O38" s="26">
        <f t="shared" si="1"/>
        <v>1.9554589112419303</v>
      </c>
      <c r="P38" s="28">
        <f t="shared" si="2"/>
        <v>0.11750386003044945</v>
      </c>
    </row>
    <row r="39" spans="1:16" x14ac:dyDescent="0.25">
      <c r="A39" s="12" t="s">
        <v>43</v>
      </c>
      <c r="B39" s="11">
        <v>3813</v>
      </c>
      <c r="C39" s="11">
        <v>2750</v>
      </c>
      <c r="D39" s="11">
        <v>926</v>
      </c>
      <c r="E39" s="11">
        <v>1991</v>
      </c>
      <c r="F39" s="11">
        <v>2519</v>
      </c>
      <c r="G39" s="11">
        <v>37</v>
      </c>
      <c r="H39" s="13">
        <v>1250.2925994921318</v>
      </c>
      <c r="I39" s="11">
        <v>1159.8158813242551</v>
      </c>
      <c r="J39" s="11">
        <v>2492.5476050994284</v>
      </c>
      <c r="K39" s="11">
        <v>0.38421117094271223</v>
      </c>
      <c r="L39" s="14">
        <v>3.755641307365571E-4</v>
      </c>
      <c r="M39" s="26">
        <f t="shared" si="0"/>
        <v>2.8225558214479292</v>
      </c>
      <c r="N39" s="27">
        <v>1122.0609882440085</v>
      </c>
      <c r="O39" s="26">
        <f t="shared" si="1"/>
        <v>2.7661795831011364</v>
      </c>
      <c r="P39" s="28">
        <f t="shared" si="2"/>
        <v>2.0380541701341705E-2</v>
      </c>
    </row>
    <row r="40" spans="1:16" x14ac:dyDescent="0.25">
      <c r="A40" s="12" t="s">
        <v>44</v>
      </c>
      <c r="B40" s="11">
        <v>6223</v>
      </c>
      <c r="C40" s="11">
        <v>5289</v>
      </c>
      <c r="D40" s="11">
        <v>715</v>
      </c>
      <c r="E40" s="11">
        <v>1700</v>
      </c>
      <c r="F40" s="11">
        <v>2130</v>
      </c>
      <c r="G40" s="11">
        <v>50</v>
      </c>
      <c r="H40" s="13">
        <v>937.05359529259181</v>
      </c>
      <c r="I40" s="11">
        <v>226.13358121060966</v>
      </c>
      <c r="J40" s="11">
        <v>2050.8128609155287</v>
      </c>
      <c r="K40" s="11">
        <v>0.4483332338810197</v>
      </c>
      <c r="L40" s="14">
        <v>5.3984608750988581E-4</v>
      </c>
      <c r="M40" s="26">
        <f t="shared" si="0"/>
        <v>2.3141730304816344</v>
      </c>
      <c r="N40" s="27">
        <v>1091.9939374440823</v>
      </c>
      <c r="O40" s="26">
        <f t="shared" si="1"/>
        <v>2.1318003128951828</v>
      </c>
      <c r="P40" s="28">
        <f t="shared" si="2"/>
        <v>8.5548686939994151E-2</v>
      </c>
    </row>
    <row r="41" spans="1:16" x14ac:dyDescent="0.25">
      <c r="A41" s="12" t="s">
        <v>45</v>
      </c>
      <c r="B41" s="11">
        <v>8500</v>
      </c>
      <c r="C41" s="11">
        <v>6468</v>
      </c>
      <c r="D41" s="11">
        <v>1396</v>
      </c>
      <c r="E41" s="11">
        <v>2847</v>
      </c>
      <c r="F41" s="11">
        <v>3415</v>
      </c>
      <c r="G41" s="11">
        <v>82</v>
      </c>
      <c r="H41" s="13">
        <v>979.02644799958148</v>
      </c>
      <c r="I41" s="11">
        <v>792.6506180047553</v>
      </c>
      <c r="J41" s="11">
        <v>3388.2316690728635</v>
      </c>
      <c r="K41" s="11">
        <v>0.7141654670288814</v>
      </c>
      <c r="L41" s="14">
        <v>1.3990894013960755E-5</v>
      </c>
      <c r="M41" s="26">
        <f t="shared" si="0"/>
        <v>1.8328758035639665</v>
      </c>
      <c r="N41" s="27">
        <v>1764.2445150169617</v>
      </c>
      <c r="O41" s="26">
        <f t="shared" si="1"/>
        <v>1.7818647765234605</v>
      </c>
      <c r="P41" s="28">
        <f t="shared" si="2"/>
        <v>2.8627889002908493E-2</v>
      </c>
    </row>
    <row r="42" spans="1:16" x14ac:dyDescent="0.25">
      <c r="A42" s="12" t="s">
        <v>46</v>
      </c>
      <c r="B42" s="11">
        <v>1972</v>
      </c>
      <c r="C42" s="11">
        <v>1124</v>
      </c>
      <c r="D42" s="11">
        <v>610</v>
      </c>
      <c r="E42" s="11">
        <v>1300</v>
      </c>
      <c r="F42" s="11">
        <v>1413</v>
      </c>
      <c r="G42" s="11">
        <v>19</v>
      </c>
      <c r="H42" s="13">
        <v>1105.5713956467373</v>
      </c>
      <c r="I42" s="11">
        <v>66095.387649200347</v>
      </c>
      <c r="J42" s="11">
        <v>3277.1745434790382</v>
      </c>
      <c r="K42" s="11">
        <v>-21.925988754346978</v>
      </c>
      <c r="L42" s="14">
        <v>-4.9346869612589862E-3</v>
      </c>
      <c r="M42" s="26">
        <f t="shared" si="0"/>
        <v>1.6573150463530477</v>
      </c>
      <c r="N42" s="27">
        <v>535.35718459358088</v>
      </c>
      <c r="O42" s="26">
        <f t="shared" si="1"/>
        <v>1.6037161756796365</v>
      </c>
      <c r="P42" s="28">
        <f t="shared" si="2"/>
        <v>3.3421668675691067E-2</v>
      </c>
    </row>
    <row r="43" spans="1:16" x14ac:dyDescent="0.25">
      <c r="A43" s="12" t="s">
        <v>47</v>
      </c>
      <c r="B43" s="11">
        <v>9400</v>
      </c>
      <c r="C43" s="11">
        <v>5800</v>
      </c>
      <c r="D43" s="11">
        <v>1945</v>
      </c>
      <c r="E43" s="11">
        <v>4074</v>
      </c>
      <c r="F43" s="11">
        <v>4954</v>
      </c>
      <c r="G43" s="11">
        <v>78</v>
      </c>
      <c r="H43" s="13">
        <v>1047.0509191127142</v>
      </c>
      <c r="I43" s="11">
        <v>2234.3416012044904</v>
      </c>
      <c r="J43" s="11">
        <v>4936.7710591664654</v>
      </c>
      <c r="K43" s="11">
        <v>2.1134354091182597</v>
      </c>
      <c r="L43" s="14">
        <v>-2.981464441472795E-4</v>
      </c>
      <c r="M43" s="26">
        <f t="shared" si="0"/>
        <v>2.8186991677944224</v>
      </c>
      <c r="N43" s="27">
        <v>2690.4459260536237</v>
      </c>
      <c r="O43" s="26">
        <f t="shared" si="1"/>
        <v>2.6951275417147311</v>
      </c>
      <c r="P43" s="28">
        <f t="shared" si="2"/>
        <v>4.5850010497488686E-2</v>
      </c>
    </row>
    <row r="44" spans="1:16" x14ac:dyDescent="0.25">
      <c r="A44" s="12" t="s">
        <v>48</v>
      </c>
      <c r="B44" s="11">
        <v>10200</v>
      </c>
      <c r="C44" s="11">
        <v>6600</v>
      </c>
      <c r="D44" s="11">
        <v>1815</v>
      </c>
      <c r="E44" s="11">
        <v>3852</v>
      </c>
      <c r="F44" s="11">
        <v>4705</v>
      </c>
      <c r="G44" s="11">
        <v>84</v>
      </c>
      <c r="H44" s="13">
        <v>1037.0794836969594</v>
      </c>
      <c r="I44" s="11">
        <v>1959.115168599601</v>
      </c>
      <c r="J44" s="11">
        <v>4696.7960947669508</v>
      </c>
      <c r="K44" s="11">
        <v>1.731811688935829</v>
      </c>
      <c r="L44" s="14">
        <v>-2.7384711037918037E-4</v>
      </c>
      <c r="M44" s="26">
        <f t="shared" si="0"/>
        <v>2.4859971925669542</v>
      </c>
      <c r="N44" s="27">
        <v>2565.7313953811445</v>
      </c>
      <c r="O44" s="26">
        <f t="shared" si="1"/>
        <v>2.3527106434945653</v>
      </c>
      <c r="P44" s="28">
        <f t="shared" si="2"/>
        <v>5.6652333954001939E-2</v>
      </c>
    </row>
    <row r="45" spans="1:16" x14ac:dyDescent="0.25">
      <c r="A45" s="12" t="s">
        <v>49</v>
      </c>
      <c r="B45" s="11">
        <v>12900</v>
      </c>
      <c r="C45" s="11">
        <v>6800</v>
      </c>
      <c r="D45" s="11">
        <v>1801</v>
      </c>
      <c r="E45" s="11">
        <v>4769</v>
      </c>
      <c r="F45" s="11">
        <v>5602</v>
      </c>
      <c r="G45" s="11">
        <v>106</v>
      </c>
      <c r="H45" s="13">
        <v>1126.413718460233</v>
      </c>
      <c r="I45" s="11">
        <v>2092.9246914863757</v>
      </c>
      <c r="J45" s="11">
        <v>5590.1236600923694</v>
      </c>
      <c r="K45" s="11">
        <v>1.3613947819546264</v>
      </c>
      <c r="L45" s="14">
        <v>-8.6395671373915895E-5</v>
      </c>
      <c r="M45" s="26">
        <f t="shared" si="0"/>
        <v>2.3835847020302698</v>
      </c>
      <c r="N45" s="27">
        <v>2666.36535849855</v>
      </c>
      <c r="O45" s="26">
        <f t="shared" si="1"/>
        <v>2.269318923533636</v>
      </c>
      <c r="P45" s="28">
        <f t="shared" si="2"/>
        <v>5.0352454787935513E-2</v>
      </c>
    </row>
    <row r="46" spans="1:16" x14ac:dyDescent="0.25">
      <c r="A46" s="12" t="s">
        <v>50</v>
      </c>
      <c r="B46" s="11">
        <v>13800</v>
      </c>
      <c r="C46" s="11">
        <v>7000</v>
      </c>
      <c r="D46" s="11">
        <v>1482</v>
      </c>
      <c r="E46" s="11">
        <v>4630</v>
      </c>
      <c r="F46" s="11">
        <v>5463</v>
      </c>
      <c r="G46" s="11">
        <v>118</v>
      </c>
      <c r="H46" s="13">
        <v>1111.7780538933212</v>
      </c>
      <c r="I46" s="11">
        <v>1740.0636095243185</v>
      </c>
      <c r="J46" s="11">
        <v>5426.3170097438451</v>
      </c>
      <c r="K46" s="11">
        <v>0.7883177963388911</v>
      </c>
      <c r="L46" s="14">
        <v>1.1467492307641364E-4</v>
      </c>
      <c r="M46" s="26">
        <f t="shared" si="0"/>
        <v>2.1496107926058041</v>
      </c>
      <c r="N46" s="27">
        <v>2042.0879204175758</v>
      </c>
      <c r="O46" s="26">
        <f t="shared" si="1"/>
        <v>2.0810944789247863</v>
      </c>
      <c r="P46" s="28">
        <f t="shared" si="2"/>
        <v>3.2923211499949458E-2</v>
      </c>
    </row>
    <row r="47" spans="1:16" x14ac:dyDescent="0.25">
      <c r="A47" s="12" t="s">
        <v>51</v>
      </c>
      <c r="B47" s="11">
        <v>16100</v>
      </c>
      <c r="C47" s="11">
        <v>12000</v>
      </c>
      <c r="D47" s="11">
        <v>3519</v>
      </c>
      <c r="E47" s="11">
        <v>5649</v>
      </c>
      <c r="F47" s="11">
        <v>6927</v>
      </c>
      <c r="G47" s="11">
        <v>146</v>
      </c>
      <c r="H47" s="13">
        <v>968.6467857528927</v>
      </c>
      <c r="I47" s="11">
        <v>1758.6194540028794</v>
      </c>
      <c r="J47" s="11">
        <v>6921.6296733554846</v>
      </c>
      <c r="K47" s="11">
        <v>1.2770117038398316</v>
      </c>
      <c r="L47" s="14">
        <v>-1.6760981765922517E-4</v>
      </c>
      <c r="M47" s="26">
        <f t="shared" si="0"/>
        <v>1.4792959744766221</v>
      </c>
      <c r="N47" s="27">
        <v>4123.3099231634997</v>
      </c>
      <c r="O47" s="26">
        <f t="shared" si="1"/>
        <v>1.449279698751428</v>
      </c>
      <c r="P47" s="28">
        <f t="shared" si="2"/>
        <v>2.0711168279700209E-2</v>
      </c>
    </row>
    <row r="48" spans="1:16" x14ac:dyDescent="0.25">
      <c r="A48" s="24" t="s">
        <v>52</v>
      </c>
      <c r="B48" s="11">
        <v>3270</v>
      </c>
      <c r="C48" s="11">
        <v>1700</v>
      </c>
      <c r="D48" s="11">
        <v>519</v>
      </c>
      <c r="E48" s="11">
        <v>2908</v>
      </c>
      <c r="F48" s="11">
        <v>3297</v>
      </c>
      <c r="G48" s="11">
        <v>30</v>
      </c>
      <c r="H48" s="13">
        <v>967.650845048821</v>
      </c>
      <c r="I48" s="11">
        <v>604.59376093175001</v>
      </c>
      <c r="J48" s="11">
        <v>3235.1101146896513</v>
      </c>
      <c r="K48" s="11">
        <v>1.2676422215787451</v>
      </c>
      <c r="L48" s="14">
        <v>6.1371917606268405E-4</v>
      </c>
      <c r="M48" s="26">
        <f t="shared" si="0"/>
        <v>3.6732104220683777</v>
      </c>
      <c r="N48" s="27">
        <v>1135.2406082215084</v>
      </c>
      <c r="O48" s="26">
        <f t="shared" si="1"/>
        <v>3.104655950410764</v>
      </c>
      <c r="P48" s="28">
        <f t="shared" si="2"/>
        <v>0.18312962232816507</v>
      </c>
    </row>
    <row r="49" spans="1:16" x14ac:dyDescent="0.25">
      <c r="A49" s="12" t="s">
        <v>53</v>
      </c>
      <c r="B49" s="11">
        <v>5250</v>
      </c>
      <c r="C49" s="11">
        <v>4600</v>
      </c>
      <c r="D49" s="11">
        <v>1759</v>
      </c>
      <c r="E49" s="11">
        <v>2222</v>
      </c>
      <c r="F49" s="11">
        <v>3111</v>
      </c>
      <c r="G49" s="11">
        <v>50</v>
      </c>
      <c r="H49" s="13">
        <v>909.29331447773029</v>
      </c>
      <c r="I49" s="11">
        <v>2221.4625255346596</v>
      </c>
      <c r="J49" s="11">
        <v>3118.8572351779731</v>
      </c>
      <c r="K49" s="11">
        <v>1.8358960289427095</v>
      </c>
      <c r="L49" s="14">
        <v>-8.0598117163089287E-4</v>
      </c>
      <c r="M49" s="26">
        <f t="shared" si="0"/>
        <v>2.568712604618991</v>
      </c>
      <c r="N49" s="27">
        <v>1708.848432807328</v>
      </c>
      <c r="O49" s="26">
        <f t="shared" si="1"/>
        <v>2.5662006835900035</v>
      </c>
      <c r="P49" s="28">
        <f t="shared" si="2"/>
        <v>9.7884824248171531E-4</v>
      </c>
    </row>
    <row r="50" spans="1:16" x14ac:dyDescent="0.25">
      <c r="A50" s="12" t="s">
        <v>54</v>
      </c>
      <c r="B50" s="11">
        <v>10700</v>
      </c>
      <c r="C50" s="11">
        <v>8400</v>
      </c>
      <c r="D50" s="11">
        <v>2037</v>
      </c>
      <c r="E50" s="11">
        <v>3111</v>
      </c>
      <c r="F50" s="11">
        <v>3797</v>
      </c>
      <c r="G50" s="11">
        <v>97</v>
      </c>
      <c r="H50" s="13">
        <v>1023.4704961944204</v>
      </c>
      <c r="I50" s="11">
        <v>1242.1229505948247</v>
      </c>
      <c r="J50" s="11">
        <v>3752.4540414439739</v>
      </c>
      <c r="K50" s="11">
        <v>2.5282954228071981</v>
      </c>
      <c r="L50" s="14">
        <v>-5.151982479367985E-4</v>
      </c>
      <c r="M50" s="26">
        <f t="shared" si="0"/>
        <v>2.7053549422454011</v>
      </c>
      <c r="N50" s="27">
        <v>2411.855448262852</v>
      </c>
      <c r="O50" s="26">
        <f t="shared" si="1"/>
        <v>2.6366050992903585</v>
      </c>
      <c r="P50" s="28">
        <f t="shared" si="2"/>
        <v>2.607513843220079E-2</v>
      </c>
    </row>
    <row r="51" spans="1:16" x14ac:dyDescent="0.25">
      <c r="A51" s="12" t="s">
        <v>55</v>
      </c>
      <c r="B51" s="11">
        <v>11454</v>
      </c>
      <c r="C51" s="11">
        <v>10141</v>
      </c>
      <c r="D51" s="11">
        <v>806</v>
      </c>
      <c r="E51" s="11">
        <v>2248</v>
      </c>
      <c r="F51" s="11">
        <v>2300</v>
      </c>
      <c r="G51" s="11">
        <v>34</v>
      </c>
      <c r="H51" s="13">
        <v>1088.1930376291791</v>
      </c>
      <c r="I51" s="11">
        <v>-2.1125680454784663</v>
      </c>
      <c r="J51" s="11">
        <v>3797</v>
      </c>
      <c r="K51" s="11">
        <v>-7.145343718578083E-2</v>
      </c>
      <c r="L51" s="14">
        <v>1.0584556539112667E-3</v>
      </c>
      <c r="M51" s="26">
        <f t="shared" si="0"/>
        <v>2.1310709428950982</v>
      </c>
      <c r="N51" s="27">
        <v>1014.0815017630827</v>
      </c>
      <c r="O51" s="26">
        <f t="shared" si="1"/>
        <v>2.0742301678193513</v>
      </c>
      <c r="P51" s="28">
        <f t="shared" si="2"/>
        <v>2.7403311338154875E-2</v>
      </c>
    </row>
    <row r="52" spans="1:16" x14ac:dyDescent="0.25">
      <c r="A52" s="12" t="s">
        <v>56</v>
      </c>
      <c r="B52" s="11">
        <v>12245</v>
      </c>
      <c r="C52" s="11">
        <v>6000</v>
      </c>
      <c r="D52" s="11">
        <v>1722</v>
      </c>
      <c r="E52" s="11">
        <v>5204</v>
      </c>
      <c r="F52" s="11">
        <v>5723</v>
      </c>
      <c r="G52" s="11">
        <v>98</v>
      </c>
      <c r="H52" s="13">
        <v>1327.1050793431825</v>
      </c>
      <c r="I52" s="11">
        <v>902.06075514975601</v>
      </c>
      <c r="J52" s="11">
        <v>5682.4530500577985</v>
      </c>
      <c r="K52" s="11">
        <v>1.3308043653939072</v>
      </c>
      <c r="L52" s="14">
        <v>3.8610630209488718E-5</v>
      </c>
      <c r="M52" s="26">
        <f t="shared" si="0"/>
        <v>2.3957355175357353</v>
      </c>
      <c r="N52" s="27">
        <v>2913.9045468555437</v>
      </c>
      <c r="O52" s="26">
        <f t="shared" si="1"/>
        <v>2.2245752544972679</v>
      </c>
      <c r="P52" s="30">
        <f t="shared" si="2"/>
        <v>7.6940648644025292E-2</v>
      </c>
    </row>
    <row r="53" spans="1:16" x14ac:dyDescent="0.25">
      <c r="O53" s="29" t="s">
        <v>162</v>
      </c>
      <c r="P53" s="31">
        <f>AVERAGE(P2:P52)</f>
        <v>2.8104044584768621E-2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75F16-9A0B-9A4D-8C72-E6214F68AFAF}">
  <dimension ref="A1:F53"/>
  <sheetViews>
    <sheetView zoomScaleNormal="100" workbookViewId="0">
      <selection activeCell="B3" sqref="B3"/>
    </sheetView>
  </sheetViews>
  <sheetFormatPr baseColWidth="10" defaultRowHeight="15.75" x14ac:dyDescent="0.25"/>
  <cols>
    <col min="1" max="1" width="30" customWidth="1"/>
    <col min="2" max="6" width="10.875" customWidth="1"/>
  </cols>
  <sheetData>
    <row r="1" spans="1:6" ht="21" customHeight="1" x14ac:dyDescent="0.25">
      <c r="A1" s="50" t="s">
        <v>5</v>
      </c>
      <c r="B1" s="48" t="s">
        <v>57</v>
      </c>
      <c r="C1" s="48" t="s">
        <v>63</v>
      </c>
      <c r="D1" s="48" t="s">
        <v>0</v>
      </c>
      <c r="E1" s="48" t="s">
        <v>124</v>
      </c>
      <c r="F1" s="46" t="s">
        <v>1</v>
      </c>
    </row>
    <row r="2" spans="1:6" ht="41.1" customHeight="1" thickBot="1" x14ac:dyDescent="0.3">
      <c r="A2" s="51"/>
      <c r="B2" s="49"/>
      <c r="C2" s="49"/>
      <c r="D2" s="49"/>
      <c r="E2" s="49"/>
      <c r="F2" s="47"/>
    </row>
    <row r="3" spans="1:6" x14ac:dyDescent="0.25">
      <c r="A3" s="10" t="s">
        <v>6</v>
      </c>
      <c r="B3" s="11">
        <v>12300</v>
      </c>
      <c r="C3" s="11">
        <v>55792</v>
      </c>
      <c r="D3" s="11">
        <v>140</v>
      </c>
      <c r="E3" s="35">
        <f>(C3-B3)/D3</f>
        <v>310.65714285714284</v>
      </c>
      <c r="F3" s="38">
        <v>1348.1203093703512</v>
      </c>
    </row>
    <row r="4" spans="1:6" x14ac:dyDescent="0.25">
      <c r="A4" s="12" t="s">
        <v>7</v>
      </c>
      <c r="B4" s="11">
        <v>17400</v>
      </c>
      <c r="C4" s="11">
        <v>58500</v>
      </c>
      <c r="D4" s="11">
        <v>134</v>
      </c>
      <c r="E4" s="35">
        <f t="shared" ref="E4:E15" si="0">(C4-B4)/D4</f>
        <v>306.71641791044777</v>
      </c>
      <c r="F4" s="38">
        <v>1113.7540633491287</v>
      </c>
    </row>
    <row r="5" spans="1:6" x14ac:dyDescent="0.25">
      <c r="A5" s="12" t="s">
        <v>8</v>
      </c>
      <c r="B5" s="11">
        <v>19750</v>
      </c>
      <c r="C5" s="11">
        <v>62500</v>
      </c>
      <c r="D5" s="11">
        <v>150</v>
      </c>
      <c r="E5" s="35">
        <f t="shared" si="0"/>
        <v>285</v>
      </c>
      <c r="F5" s="38">
        <v>1089.0500262718474</v>
      </c>
    </row>
    <row r="6" spans="1:6" x14ac:dyDescent="0.25">
      <c r="A6" s="12" t="s">
        <v>9</v>
      </c>
      <c r="B6" s="11">
        <v>19250</v>
      </c>
      <c r="C6" s="11">
        <v>62800</v>
      </c>
      <c r="D6" s="11">
        <v>165</v>
      </c>
      <c r="E6" s="35">
        <f t="shared" si="0"/>
        <v>263.93939393939394</v>
      </c>
      <c r="F6" s="38">
        <v>999.19629804181898</v>
      </c>
    </row>
    <row r="7" spans="1:6" x14ac:dyDescent="0.25">
      <c r="A7" s="12" t="s">
        <v>10</v>
      </c>
      <c r="B7" s="11">
        <v>24242</v>
      </c>
      <c r="C7" s="11">
        <v>77800</v>
      </c>
      <c r="D7" s="11">
        <v>185</v>
      </c>
      <c r="E7" s="35">
        <f t="shared" si="0"/>
        <v>289.50270270270272</v>
      </c>
      <c r="F7" s="38">
        <v>1156.7369563671498</v>
      </c>
    </row>
    <row r="8" spans="1:6" x14ac:dyDescent="0.25">
      <c r="A8" s="12" t="s">
        <v>11</v>
      </c>
      <c r="B8" s="11">
        <v>23950</v>
      </c>
      <c r="C8" s="11">
        <v>73300</v>
      </c>
      <c r="D8" s="11">
        <v>206</v>
      </c>
      <c r="E8" s="35">
        <f t="shared" si="0"/>
        <v>239.5631067961165</v>
      </c>
      <c r="F8" s="38">
        <v>920.13419477930029</v>
      </c>
    </row>
    <row r="9" spans="1:6" x14ac:dyDescent="0.25">
      <c r="A9" s="12" t="s">
        <v>12</v>
      </c>
      <c r="B9" s="11">
        <v>45813</v>
      </c>
      <c r="C9" s="11">
        <v>170000</v>
      </c>
      <c r="D9" s="11">
        <v>246</v>
      </c>
      <c r="E9" s="35">
        <f t="shared" si="0"/>
        <v>504.82520325203251</v>
      </c>
      <c r="F9" s="38">
        <v>2062.1495864069684</v>
      </c>
    </row>
    <row r="10" spans="1:6" x14ac:dyDescent="0.25">
      <c r="A10" s="12" t="s">
        <v>13</v>
      </c>
      <c r="B10" s="11">
        <v>45359</v>
      </c>
      <c r="C10" s="11">
        <v>175000</v>
      </c>
      <c r="D10" s="11">
        <v>300</v>
      </c>
      <c r="E10" s="35">
        <f t="shared" si="0"/>
        <v>432.13666666666666</v>
      </c>
      <c r="F10" s="38">
        <v>1571.7458537835557</v>
      </c>
    </row>
    <row r="11" spans="1:6" x14ac:dyDescent="0.25">
      <c r="A11" s="12" t="s">
        <v>14</v>
      </c>
      <c r="B11" s="11">
        <v>45813</v>
      </c>
      <c r="C11" s="11">
        <v>181000</v>
      </c>
      <c r="D11" s="11">
        <v>300</v>
      </c>
      <c r="E11" s="35">
        <f t="shared" si="0"/>
        <v>450.62333333333333</v>
      </c>
      <c r="F11" s="38">
        <v>1945.7528556774132</v>
      </c>
    </row>
    <row r="12" spans="1:6" x14ac:dyDescent="0.25">
      <c r="A12" s="12" t="s">
        <v>15</v>
      </c>
      <c r="B12" s="11">
        <v>53700</v>
      </c>
      <c r="C12" s="11">
        <v>195700</v>
      </c>
      <c r="D12" s="11">
        <v>315</v>
      </c>
      <c r="E12" s="35">
        <f t="shared" si="0"/>
        <v>450.79365079365078</v>
      </c>
      <c r="F12" s="38">
        <v>1629.3861261500062</v>
      </c>
    </row>
    <row r="13" spans="1:6" x14ac:dyDescent="0.25">
      <c r="A13" s="12" t="s">
        <v>16</v>
      </c>
      <c r="B13" s="11">
        <v>83571</v>
      </c>
      <c r="C13" s="11">
        <v>369000</v>
      </c>
      <c r="D13" s="11">
        <v>555</v>
      </c>
      <c r="E13" s="35">
        <f t="shared" si="0"/>
        <v>514.28648648648652</v>
      </c>
      <c r="F13" s="38">
        <v>1726.0070519554838</v>
      </c>
    </row>
    <row r="14" spans="1:6" x14ac:dyDescent="0.25">
      <c r="A14" s="12" t="s">
        <v>17</v>
      </c>
      <c r="B14" s="11">
        <v>5045</v>
      </c>
      <c r="C14" s="11">
        <v>16700</v>
      </c>
      <c r="D14" s="11">
        <v>48</v>
      </c>
      <c r="E14" s="35">
        <f t="shared" si="0"/>
        <v>242.8125</v>
      </c>
      <c r="F14" s="38">
        <v>1398.6314799419185</v>
      </c>
    </row>
    <row r="15" spans="1:6" x14ac:dyDescent="0.25">
      <c r="A15" s="12" t="s">
        <v>18</v>
      </c>
      <c r="B15" s="11">
        <v>7000</v>
      </c>
      <c r="C15" s="11">
        <v>20500</v>
      </c>
      <c r="D15" s="11">
        <v>70</v>
      </c>
      <c r="E15" s="35">
        <f t="shared" si="0"/>
        <v>192.85714285714286</v>
      </c>
      <c r="F15" s="38">
        <v>1021.1954578976655</v>
      </c>
    </row>
    <row r="16" spans="1:6" x14ac:dyDescent="0.25">
      <c r="A16" s="12" t="s">
        <v>19</v>
      </c>
      <c r="B16" s="11">
        <v>2189</v>
      </c>
      <c r="C16" s="11">
        <v>7120</v>
      </c>
      <c r="D16" s="11">
        <v>19</v>
      </c>
      <c r="E16" s="35">
        <f>(C16-B16)/D16</f>
        <v>259.5263157894737</v>
      </c>
      <c r="F16" s="38">
        <v>1307.7589956793715</v>
      </c>
    </row>
    <row r="17" spans="1:6" x14ac:dyDescent="0.25">
      <c r="A17" s="12" t="s">
        <v>20</v>
      </c>
      <c r="B17" s="11">
        <v>12020</v>
      </c>
      <c r="C17" s="11">
        <v>42638</v>
      </c>
      <c r="D17" s="11">
        <v>106</v>
      </c>
      <c r="E17" s="35">
        <f t="shared" ref="E17:E52" si="1">(C17-B17)/D17</f>
        <v>288.84905660377359</v>
      </c>
      <c r="F17" s="38">
        <v>1196.8293854926515</v>
      </c>
    </row>
    <row r="18" spans="1:6" x14ac:dyDescent="0.25">
      <c r="A18" s="12" t="s">
        <v>21</v>
      </c>
      <c r="B18" s="11">
        <v>20930</v>
      </c>
      <c r="C18" s="11">
        <v>65952</v>
      </c>
      <c r="D18" s="11">
        <v>162</v>
      </c>
      <c r="E18" s="35">
        <f t="shared" si="1"/>
        <v>277.91358024691357</v>
      </c>
      <c r="F18" s="38">
        <v>1225.9620693914685</v>
      </c>
    </row>
    <row r="19" spans="1:6" x14ac:dyDescent="0.25">
      <c r="A19" s="12" t="s">
        <v>22</v>
      </c>
      <c r="B19" s="11">
        <v>23791</v>
      </c>
      <c r="C19" s="11">
        <v>70987</v>
      </c>
      <c r="D19" s="11">
        <v>180</v>
      </c>
      <c r="E19" s="35">
        <f t="shared" si="1"/>
        <v>262.2</v>
      </c>
      <c r="F19" s="38">
        <v>1059.144939638511</v>
      </c>
    </row>
    <row r="20" spans="1:6" x14ac:dyDescent="0.25">
      <c r="A20" s="12" t="s">
        <v>23</v>
      </c>
      <c r="B20" s="11">
        <v>15435</v>
      </c>
      <c r="C20" s="11">
        <v>48308</v>
      </c>
      <c r="D20" s="11">
        <v>128</v>
      </c>
      <c r="E20" s="35">
        <f t="shared" si="1"/>
        <v>256.8203125</v>
      </c>
      <c r="F20" s="38">
        <v>1032.5886022305806</v>
      </c>
    </row>
    <row r="21" spans="1:6" x14ac:dyDescent="0.25">
      <c r="A21" s="12" t="s">
        <v>24</v>
      </c>
      <c r="B21" s="11">
        <v>19979</v>
      </c>
      <c r="C21" s="11">
        <v>53070</v>
      </c>
      <c r="D21" s="11">
        <v>146</v>
      </c>
      <c r="E21" s="35">
        <f t="shared" si="1"/>
        <v>226.65068493150685</v>
      </c>
      <c r="F21" s="38">
        <v>938.48234762981531</v>
      </c>
    </row>
    <row r="22" spans="1:6" x14ac:dyDescent="0.25">
      <c r="A22" s="12" t="s">
        <v>25</v>
      </c>
      <c r="B22" s="11">
        <v>15356</v>
      </c>
      <c r="C22" s="11">
        <v>46493</v>
      </c>
      <c r="D22" s="11">
        <v>108</v>
      </c>
      <c r="E22" s="35">
        <f t="shared" si="1"/>
        <v>288.30555555555554</v>
      </c>
      <c r="F22" s="38">
        <v>1105.1591363634388</v>
      </c>
    </row>
    <row r="23" spans="1:6" x14ac:dyDescent="0.25">
      <c r="A23" s="12" t="s">
        <v>26</v>
      </c>
      <c r="B23" s="11">
        <v>17554</v>
      </c>
      <c r="C23" s="11">
        <v>55202</v>
      </c>
      <c r="D23" s="11">
        <v>128</v>
      </c>
      <c r="E23" s="35">
        <f t="shared" si="1"/>
        <v>294.125</v>
      </c>
      <c r="F23" s="38">
        <v>1127.7194189511854</v>
      </c>
    </row>
    <row r="24" spans="1:6" x14ac:dyDescent="0.25">
      <c r="A24" s="12" t="s">
        <v>27</v>
      </c>
      <c r="B24" s="11">
        <v>21184</v>
      </c>
      <c r="C24" s="11">
        <v>62731</v>
      </c>
      <c r="D24" s="11">
        <v>160</v>
      </c>
      <c r="E24" s="35">
        <f t="shared" si="1"/>
        <v>259.66874999999999</v>
      </c>
      <c r="F24" s="38">
        <v>1036.4596260986464</v>
      </c>
    </row>
    <row r="25" spans="1:6" x14ac:dyDescent="0.25">
      <c r="A25" s="12" t="s">
        <v>28</v>
      </c>
      <c r="B25" s="11">
        <v>19832</v>
      </c>
      <c r="C25" s="11">
        <v>62731</v>
      </c>
      <c r="D25" s="11">
        <v>177</v>
      </c>
      <c r="E25" s="35">
        <f t="shared" si="1"/>
        <v>242.36723163841808</v>
      </c>
      <c r="F25" s="38">
        <v>1003.0428659972241</v>
      </c>
    </row>
    <row r="26" spans="1:6" x14ac:dyDescent="0.25">
      <c r="A26" s="12" t="s">
        <v>29</v>
      </c>
      <c r="B26" s="11">
        <v>67298</v>
      </c>
      <c r="C26" s="11">
        <v>246073</v>
      </c>
      <c r="D26" s="11">
        <v>400</v>
      </c>
      <c r="E26" s="35">
        <f t="shared" si="1"/>
        <v>446.9375</v>
      </c>
      <c r="F26" s="38">
        <v>1594.2383412595952</v>
      </c>
    </row>
    <row r="27" spans="1:6" x14ac:dyDescent="0.25">
      <c r="A27" s="12" t="s">
        <v>30</v>
      </c>
      <c r="B27" s="11">
        <v>22628</v>
      </c>
      <c r="C27" s="11">
        <v>83461</v>
      </c>
      <c r="D27" s="11">
        <v>186</v>
      </c>
      <c r="E27" s="35">
        <f t="shared" si="1"/>
        <v>327.05913978494624</v>
      </c>
      <c r="F27" s="38">
        <v>1278.7805334637344</v>
      </c>
    </row>
    <row r="28" spans="1:6" x14ac:dyDescent="0.25">
      <c r="A28" s="12" t="s">
        <v>31</v>
      </c>
      <c r="B28" s="11">
        <v>40029</v>
      </c>
      <c r="C28" s="11">
        <v>126098</v>
      </c>
      <c r="D28" s="11">
        <v>261</v>
      </c>
      <c r="E28" s="35">
        <f t="shared" si="1"/>
        <v>329.76628352490422</v>
      </c>
      <c r="F28" s="38">
        <v>1285.864465472356</v>
      </c>
    </row>
    <row r="29" spans="1:6" x14ac:dyDescent="0.25">
      <c r="A29" s="12" t="s">
        <v>32</v>
      </c>
      <c r="B29" s="11">
        <v>54922</v>
      </c>
      <c r="C29" s="11">
        <v>190508</v>
      </c>
      <c r="D29" s="11">
        <v>305</v>
      </c>
      <c r="E29" s="35">
        <f t="shared" si="1"/>
        <v>444.54426229508198</v>
      </c>
      <c r="F29" s="38">
        <v>1851.1773732124395</v>
      </c>
    </row>
    <row r="30" spans="1:6" x14ac:dyDescent="0.25">
      <c r="A30" s="12" t="s">
        <v>33</v>
      </c>
      <c r="B30" s="11">
        <v>58966</v>
      </c>
      <c r="C30" s="11">
        <v>195044</v>
      </c>
      <c r="D30" s="11">
        <v>375</v>
      </c>
      <c r="E30" s="35">
        <f t="shared" si="1"/>
        <v>362.87466666666666</v>
      </c>
      <c r="F30" s="38">
        <v>1460.4100209545079</v>
      </c>
    </row>
    <row r="31" spans="1:6" x14ac:dyDescent="0.25">
      <c r="A31" s="12" t="s">
        <v>34</v>
      </c>
      <c r="B31" s="11">
        <v>51709</v>
      </c>
      <c r="C31" s="11">
        <v>237682</v>
      </c>
      <c r="D31" s="11">
        <v>339</v>
      </c>
      <c r="E31" s="35">
        <f t="shared" si="1"/>
        <v>548.59292035398232</v>
      </c>
      <c r="F31" s="38">
        <v>1894.4431006858192</v>
      </c>
    </row>
    <row r="32" spans="1:6" x14ac:dyDescent="0.25">
      <c r="A32" s="12" t="s">
        <v>35</v>
      </c>
      <c r="B32" s="11">
        <v>43091</v>
      </c>
      <c r="C32" s="11">
        <v>161025</v>
      </c>
      <c r="D32" s="11">
        <v>242</v>
      </c>
      <c r="E32" s="35">
        <f t="shared" si="1"/>
        <v>487.3305785123967</v>
      </c>
      <c r="F32" s="38">
        <v>1874.4905442378695</v>
      </c>
    </row>
    <row r="33" spans="1:6" x14ac:dyDescent="0.25">
      <c r="A33" s="12" t="s">
        <v>36</v>
      </c>
      <c r="B33" s="11">
        <v>54431</v>
      </c>
      <c r="C33" s="11">
        <v>181436</v>
      </c>
      <c r="D33" s="11">
        <v>290</v>
      </c>
      <c r="E33" s="35">
        <f t="shared" si="1"/>
        <v>437.94827586206895</v>
      </c>
      <c r="F33" s="38">
        <v>1637.483892297483</v>
      </c>
    </row>
    <row r="34" spans="1:6" x14ac:dyDescent="0.25">
      <c r="A34" s="12" t="s">
        <v>37</v>
      </c>
      <c r="B34" s="11">
        <v>17600</v>
      </c>
      <c r="C34" s="11">
        <v>50802</v>
      </c>
      <c r="D34" s="11">
        <v>139</v>
      </c>
      <c r="E34" s="35">
        <f t="shared" si="1"/>
        <v>238.86330935251797</v>
      </c>
      <c r="F34" s="38">
        <v>965.00015954812284</v>
      </c>
    </row>
    <row r="35" spans="1:6" x14ac:dyDescent="0.25">
      <c r="A35" s="12" t="s">
        <v>38</v>
      </c>
      <c r="B35" s="11">
        <v>5480</v>
      </c>
      <c r="C35" s="11">
        <v>19142</v>
      </c>
      <c r="D35" s="11">
        <v>50</v>
      </c>
      <c r="E35" s="35">
        <f t="shared" si="1"/>
        <v>273.24</v>
      </c>
      <c r="F35" s="38">
        <v>1293.046812327867</v>
      </c>
    </row>
    <row r="36" spans="1:6" x14ac:dyDescent="0.25">
      <c r="A36" s="12" t="s">
        <v>39</v>
      </c>
      <c r="B36" s="11">
        <v>5443</v>
      </c>
      <c r="C36" s="11">
        <v>19142</v>
      </c>
      <c r="D36" s="11">
        <v>50</v>
      </c>
      <c r="E36" s="35">
        <f t="shared" si="1"/>
        <v>273.98</v>
      </c>
      <c r="F36" s="38">
        <v>1248.3875723783083</v>
      </c>
    </row>
    <row r="37" spans="1:6" x14ac:dyDescent="0.25">
      <c r="A37" s="12" t="s">
        <v>40</v>
      </c>
      <c r="B37" s="11">
        <v>8505</v>
      </c>
      <c r="C37" s="11">
        <v>28259</v>
      </c>
      <c r="D37" s="11">
        <v>70</v>
      </c>
      <c r="E37" s="35">
        <f t="shared" si="1"/>
        <v>282.2</v>
      </c>
      <c r="F37" s="38">
        <v>1234.3174045826731</v>
      </c>
    </row>
    <row r="38" spans="1:6" x14ac:dyDescent="0.25">
      <c r="A38" s="12" t="s">
        <v>41</v>
      </c>
      <c r="B38" s="11">
        <v>9979</v>
      </c>
      <c r="C38" s="11">
        <v>31751</v>
      </c>
      <c r="D38" s="11">
        <v>86</v>
      </c>
      <c r="E38" s="35">
        <f t="shared" si="1"/>
        <v>253.16279069767441</v>
      </c>
      <c r="F38" s="38">
        <v>1019.6146634983918</v>
      </c>
    </row>
    <row r="39" spans="1:6" x14ac:dyDescent="0.25">
      <c r="A39" s="12" t="s">
        <v>42</v>
      </c>
      <c r="B39" s="11">
        <v>11975</v>
      </c>
      <c r="C39" s="11">
        <v>35153</v>
      </c>
      <c r="D39" s="11">
        <v>104</v>
      </c>
      <c r="E39" s="35">
        <f t="shared" si="1"/>
        <v>222.86538461538461</v>
      </c>
      <c r="F39" s="38">
        <v>861.38277318624398</v>
      </c>
    </row>
    <row r="40" spans="1:6" x14ac:dyDescent="0.25">
      <c r="A40" s="12" t="s">
        <v>43</v>
      </c>
      <c r="B40" s="11">
        <v>3813</v>
      </c>
      <c r="C40" s="11">
        <v>14061</v>
      </c>
      <c r="D40" s="11">
        <v>37</v>
      </c>
      <c r="E40" s="35">
        <f t="shared" si="1"/>
        <v>276.97297297297297</v>
      </c>
      <c r="F40" s="38">
        <v>1250.2925994921318</v>
      </c>
    </row>
    <row r="41" spans="1:6" x14ac:dyDescent="0.25">
      <c r="A41" s="12" t="s">
        <v>44</v>
      </c>
      <c r="B41" s="11">
        <v>6223</v>
      </c>
      <c r="C41" s="11">
        <v>17920</v>
      </c>
      <c r="D41" s="11">
        <v>50</v>
      </c>
      <c r="E41" s="35">
        <f t="shared" si="1"/>
        <v>233.94</v>
      </c>
      <c r="F41" s="38">
        <v>937.05359529259181</v>
      </c>
    </row>
    <row r="42" spans="1:6" x14ac:dyDescent="0.25">
      <c r="A42" s="12" t="s">
        <v>45</v>
      </c>
      <c r="B42" s="11">
        <v>8500</v>
      </c>
      <c r="C42" s="11">
        <v>25855</v>
      </c>
      <c r="D42" s="11">
        <v>82</v>
      </c>
      <c r="E42" s="35">
        <f t="shared" si="1"/>
        <v>211.64634146341464</v>
      </c>
      <c r="F42" s="38">
        <v>979.02644799958148</v>
      </c>
    </row>
    <row r="43" spans="1:6" s="9" customFormat="1" x14ac:dyDescent="0.25">
      <c r="A43" s="12" t="s">
        <v>46</v>
      </c>
      <c r="B43" s="11">
        <v>1972</v>
      </c>
      <c r="C43" s="11">
        <v>5349</v>
      </c>
      <c r="D43" s="11">
        <v>19</v>
      </c>
      <c r="E43" s="35">
        <f t="shared" si="1"/>
        <v>177.73684210526315</v>
      </c>
      <c r="F43" s="38">
        <v>1105.5713956467373</v>
      </c>
    </row>
    <row r="44" spans="1:6" x14ac:dyDescent="0.25">
      <c r="A44" s="12" t="s">
        <v>47</v>
      </c>
      <c r="B44" s="11">
        <v>9400</v>
      </c>
      <c r="C44" s="11">
        <v>29600</v>
      </c>
      <c r="D44" s="11">
        <v>78</v>
      </c>
      <c r="E44" s="35">
        <f t="shared" si="1"/>
        <v>258.97435897435895</v>
      </c>
      <c r="F44" s="38">
        <v>1047.0509191127142</v>
      </c>
    </row>
    <row r="45" spans="1:6" x14ac:dyDescent="0.25">
      <c r="A45" s="12" t="s">
        <v>48</v>
      </c>
      <c r="B45" s="11">
        <v>10200</v>
      </c>
      <c r="C45" s="11">
        <v>31700</v>
      </c>
      <c r="D45" s="11">
        <v>84</v>
      </c>
      <c r="E45" s="35">
        <f t="shared" si="1"/>
        <v>255.95238095238096</v>
      </c>
      <c r="F45" s="38">
        <v>1037.0794836969594</v>
      </c>
    </row>
    <row r="46" spans="1:6" x14ac:dyDescent="0.25">
      <c r="A46" s="12" t="s">
        <v>49</v>
      </c>
      <c r="B46" s="11">
        <v>12900</v>
      </c>
      <c r="C46" s="11">
        <v>40800</v>
      </c>
      <c r="D46" s="11">
        <v>106</v>
      </c>
      <c r="E46" s="35">
        <f t="shared" si="1"/>
        <v>263.20754716981133</v>
      </c>
      <c r="F46" s="38">
        <v>1126.413718460233</v>
      </c>
    </row>
    <row r="47" spans="1:6" x14ac:dyDescent="0.25">
      <c r="A47" s="12" t="s">
        <v>50</v>
      </c>
      <c r="B47" s="11">
        <v>13800</v>
      </c>
      <c r="C47" s="11">
        <v>42500</v>
      </c>
      <c r="D47" s="11">
        <v>118</v>
      </c>
      <c r="E47" s="35">
        <f t="shared" si="1"/>
        <v>243.22033898305085</v>
      </c>
      <c r="F47" s="38">
        <v>1111.7780538933212</v>
      </c>
    </row>
    <row r="48" spans="1:6" x14ac:dyDescent="0.25">
      <c r="A48" s="12" t="s">
        <v>51</v>
      </c>
      <c r="B48" s="11">
        <v>16100</v>
      </c>
      <c r="C48" s="11">
        <v>51850</v>
      </c>
      <c r="D48" s="11">
        <v>146</v>
      </c>
      <c r="E48" s="35">
        <f t="shared" si="1"/>
        <v>244.86301369863014</v>
      </c>
      <c r="F48" s="38">
        <v>968.6467857528927</v>
      </c>
    </row>
    <row r="49" spans="1:6" s="9" customFormat="1" x14ac:dyDescent="0.25">
      <c r="A49" s="12" t="s">
        <v>52</v>
      </c>
      <c r="B49" s="11">
        <v>3270</v>
      </c>
      <c r="C49" s="11">
        <v>10500</v>
      </c>
      <c r="D49" s="11">
        <v>30</v>
      </c>
      <c r="E49" s="35">
        <f t="shared" si="1"/>
        <v>241</v>
      </c>
      <c r="F49" s="38">
        <v>967.650845048821</v>
      </c>
    </row>
    <row r="50" spans="1:6" x14ac:dyDescent="0.25">
      <c r="A50" s="12" t="s">
        <v>53</v>
      </c>
      <c r="B50" s="11">
        <v>5250</v>
      </c>
      <c r="C50" s="11">
        <v>17100</v>
      </c>
      <c r="D50" s="11">
        <v>50</v>
      </c>
      <c r="E50" s="35">
        <f t="shared" si="1"/>
        <v>237</v>
      </c>
      <c r="F50" s="38">
        <v>909.29331447773029</v>
      </c>
    </row>
    <row r="51" spans="1:6" x14ac:dyDescent="0.25">
      <c r="A51" s="12" t="s">
        <v>54</v>
      </c>
      <c r="B51" s="11">
        <v>10700</v>
      </c>
      <c r="C51" s="11">
        <v>36740</v>
      </c>
      <c r="D51" s="11">
        <v>97</v>
      </c>
      <c r="E51" s="35">
        <f t="shared" si="1"/>
        <v>268.45360824742266</v>
      </c>
      <c r="F51" s="38">
        <v>1023.4704961944204</v>
      </c>
    </row>
    <row r="52" spans="1:6" x14ac:dyDescent="0.25">
      <c r="A52" s="12" t="s">
        <v>56</v>
      </c>
      <c r="B52" s="11">
        <v>12245</v>
      </c>
      <c r="C52" s="11">
        <v>40000</v>
      </c>
      <c r="D52" s="11">
        <v>98</v>
      </c>
      <c r="E52" s="35">
        <f t="shared" si="1"/>
        <v>283.21428571428572</v>
      </c>
      <c r="F52" s="38">
        <v>1327.1050793431825</v>
      </c>
    </row>
    <row r="53" spans="1:6" s="9" customFormat="1" x14ac:dyDescent="0.25">
      <c r="A53" s="12" t="s">
        <v>55</v>
      </c>
      <c r="B53" s="11">
        <v>11454</v>
      </c>
      <c r="C53" s="11">
        <v>11660</v>
      </c>
      <c r="D53" s="11">
        <v>34</v>
      </c>
      <c r="E53" s="35">
        <f>(C53-B53)/D53</f>
        <v>6.0588235294117645</v>
      </c>
      <c r="F53" s="38">
        <v>1088.1930376291791</v>
      </c>
    </row>
  </sheetData>
  <mergeCells count="6">
    <mergeCell ref="F1:F2"/>
    <mergeCell ref="C1:C2"/>
    <mergeCell ref="D1:D2"/>
    <mergeCell ref="E1:E2"/>
    <mergeCell ref="A1:A2"/>
    <mergeCell ref="B1:B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63A80-7431-2745-82A0-611ED0555424}">
  <dimension ref="A1:I53"/>
  <sheetViews>
    <sheetView zoomScaleNormal="100"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RowHeight="15.75" x14ac:dyDescent="0.25"/>
  <cols>
    <col min="1" max="1" width="30" customWidth="1"/>
    <col min="2" max="6" width="10.875" customWidth="1"/>
  </cols>
  <sheetData>
    <row r="1" spans="1:6" ht="21" customHeight="1" x14ac:dyDescent="0.25">
      <c r="A1" s="50" t="s">
        <v>5</v>
      </c>
      <c r="B1" s="48" t="s">
        <v>57</v>
      </c>
      <c r="C1" s="48" t="s">
        <v>62</v>
      </c>
      <c r="D1" s="48" t="s">
        <v>0</v>
      </c>
      <c r="E1" s="48" t="s">
        <v>148</v>
      </c>
      <c r="F1" s="46" t="s">
        <v>2</v>
      </c>
    </row>
    <row r="2" spans="1:6" ht="41.1" customHeight="1" thickBot="1" x14ac:dyDescent="0.3">
      <c r="A2" s="51"/>
      <c r="B2" s="49"/>
      <c r="C2" s="49"/>
      <c r="D2" s="49"/>
      <c r="E2" s="49"/>
      <c r="F2" s="47"/>
    </row>
    <row r="3" spans="1:6" x14ac:dyDescent="0.25">
      <c r="A3" s="10" t="s">
        <v>6</v>
      </c>
      <c r="B3" s="11">
        <v>12300</v>
      </c>
      <c r="C3" s="11">
        <v>67585</v>
      </c>
      <c r="D3" s="11">
        <v>140</v>
      </c>
      <c r="E3" s="35">
        <f t="shared" ref="E3:E34" si="0">(C3-B3)/D3</f>
        <v>394.89285714285717</v>
      </c>
      <c r="F3" s="38">
        <v>3337.4977073091554</v>
      </c>
    </row>
    <row r="4" spans="1:6" x14ac:dyDescent="0.25">
      <c r="A4" s="12" t="s">
        <v>7</v>
      </c>
      <c r="B4" s="11">
        <v>17400</v>
      </c>
      <c r="C4" s="11">
        <v>75500</v>
      </c>
      <c r="D4" s="11">
        <v>134</v>
      </c>
      <c r="E4" s="35">
        <f t="shared" si="0"/>
        <v>433.58208955223881</v>
      </c>
      <c r="F4" s="38">
        <v>2519.3687360024401</v>
      </c>
    </row>
    <row r="5" spans="1:6" x14ac:dyDescent="0.25">
      <c r="A5" s="12" t="s">
        <v>8</v>
      </c>
      <c r="B5" s="11">
        <v>19750</v>
      </c>
      <c r="C5" s="11">
        <v>78000</v>
      </c>
      <c r="D5" s="11">
        <v>150</v>
      </c>
      <c r="E5" s="35">
        <f t="shared" si="0"/>
        <v>388.33333333333331</v>
      </c>
      <c r="F5" s="38">
        <v>2243.8035412070149</v>
      </c>
    </row>
    <row r="6" spans="1:6" x14ac:dyDescent="0.25">
      <c r="A6" s="12" t="s">
        <v>9</v>
      </c>
      <c r="B6" s="11">
        <v>19250</v>
      </c>
      <c r="C6" s="11">
        <v>79000</v>
      </c>
      <c r="D6" s="11">
        <v>165</v>
      </c>
      <c r="E6" s="35">
        <f t="shared" si="0"/>
        <v>362.12121212121212</v>
      </c>
      <c r="F6" s="38">
        <v>2219.5522652937211</v>
      </c>
    </row>
    <row r="7" spans="1:6" x14ac:dyDescent="0.25">
      <c r="A7" s="12" t="s">
        <v>10</v>
      </c>
      <c r="B7" s="11">
        <v>24242</v>
      </c>
      <c r="C7" s="11">
        <v>93500</v>
      </c>
      <c r="D7" s="11">
        <v>185</v>
      </c>
      <c r="E7" s="35">
        <f t="shared" si="0"/>
        <v>374.36756756756756</v>
      </c>
      <c r="F7" s="38">
        <v>2235.4615573694573</v>
      </c>
    </row>
    <row r="8" spans="1:6" x14ac:dyDescent="0.25">
      <c r="A8" s="12" t="s">
        <v>11</v>
      </c>
      <c r="B8" s="11">
        <v>23950</v>
      </c>
      <c r="C8" s="11">
        <v>97000</v>
      </c>
      <c r="D8" s="11">
        <v>206</v>
      </c>
      <c r="E8" s="35">
        <f t="shared" si="0"/>
        <v>354.61165048543688</v>
      </c>
      <c r="F8" s="38">
        <v>2444.5070513384085</v>
      </c>
    </row>
    <row r="9" spans="1:6" x14ac:dyDescent="0.25">
      <c r="A9" s="12" t="s">
        <v>12</v>
      </c>
      <c r="B9" s="11">
        <v>45813</v>
      </c>
      <c r="C9" s="11">
        <v>242000</v>
      </c>
      <c r="D9" s="11">
        <v>246</v>
      </c>
      <c r="E9" s="35">
        <f t="shared" si="0"/>
        <v>797.50813008130081</v>
      </c>
      <c r="F9" s="38">
        <v>4583.8072789771722</v>
      </c>
    </row>
    <row r="10" spans="1:6" x14ac:dyDescent="0.25">
      <c r="A10" s="12" t="s">
        <v>13</v>
      </c>
      <c r="B10" s="11">
        <v>45359</v>
      </c>
      <c r="C10" s="11">
        <v>242000</v>
      </c>
      <c r="D10" s="11">
        <v>300</v>
      </c>
      <c r="E10" s="35">
        <f t="shared" si="0"/>
        <v>655.47</v>
      </c>
      <c r="F10" s="38">
        <v>7785.7973829127332</v>
      </c>
    </row>
    <row r="11" spans="1:6" x14ac:dyDescent="0.25">
      <c r="A11" s="12" t="s">
        <v>14</v>
      </c>
      <c r="B11" s="11">
        <v>45813</v>
      </c>
      <c r="C11" s="11">
        <v>242000</v>
      </c>
      <c r="D11" s="11">
        <v>300</v>
      </c>
      <c r="E11" s="35">
        <f t="shared" si="0"/>
        <v>653.95666666666671</v>
      </c>
      <c r="F11" s="38">
        <v>6123.7284965948174</v>
      </c>
    </row>
    <row r="12" spans="1:6" x14ac:dyDescent="0.25">
      <c r="A12" s="12" t="s">
        <v>15</v>
      </c>
      <c r="B12" s="11">
        <v>53700</v>
      </c>
      <c r="C12" s="11">
        <v>280000</v>
      </c>
      <c r="D12" s="11">
        <v>315</v>
      </c>
      <c r="E12" s="35">
        <f t="shared" si="0"/>
        <v>718.41269841269843</v>
      </c>
      <c r="F12" s="38">
        <v>4438.5004756764483</v>
      </c>
    </row>
    <row r="13" spans="1:6" x14ac:dyDescent="0.25">
      <c r="A13" s="12" t="s">
        <v>16</v>
      </c>
      <c r="B13" s="11">
        <v>83571</v>
      </c>
      <c r="C13" s="11">
        <v>575000</v>
      </c>
      <c r="D13" s="11">
        <v>555</v>
      </c>
      <c r="E13" s="35">
        <f t="shared" si="0"/>
        <v>885.45765765765771</v>
      </c>
      <c r="F13" s="38">
        <v>5481.7084628144721</v>
      </c>
    </row>
    <row r="14" spans="1:6" x14ac:dyDescent="0.25">
      <c r="A14" s="12" t="s">
        <v>17</v>
      </c>
      <c r="B14" s="11">
        <v>5045</v>
      </c>
      <c r="C14" s="11">
        <v>18600</v>
      </c>
      <c r="D14" s="11">
        <v>48</v>
      </c>
      <c r="E14" s="35">
        <f t="shared" si="0"/>
        <v>282.39583333333331</v>
      </c>
      <c r="F14" s="38">
        <v>78.226542239660219</v>
      </c>
    </row>
    <row r="15" spans="1:6" x14ac:dyDescent="0.25">
      <c r="A15" s="12" t="s">
        <v>18</v>
      </c>
      <c r="B15" s="11">
        <v>7000</v>
      </c>
      <c r="C15" s="11">
        <v>22500</v>
      </c>
      <c r="D15" s="11">
        <v>70</v>
      </c>
      <c r="E15" s="35">
        <f t="shared" si="0"/>
        <v>221.42857142857142</v>
      </c>
      <c r="F15" s="38">
        <v>213.72664605856451</v>
      </c>
    </row>
    <row r="16" spans="1:6" x14ac:dyDescent="0.25">
      <c r="A16" s="12" t="s">
        <v>19</v>
      </c>
      <c r="B16" s="11">
        <v>2189</v>
      </c>
      <c r="C16" s="11">
        <v>7764</v>
      </c>
      <c r="D16" s="11">
        <v>19</v>
      </c>
      <c r="E16" s="35">
        <f t="shared" si="0"/>
        <v>293.42105263157896</v>
      </c>
      <c r="F16" s="38">
        <v>230.60772283533689</v>
      </c>
    </row>
    <row r="17" spans="1:6" x14ac:dyDescent="0.25">
      <c r="A17" s="12" t="s">
        <v>20</v>
      </c>
      <c r="B17" s="11">
        <v>12020</v>
      </c>
      <c r="C17" s="11">
        <v>49895</v>
      </c>
      <c r="D17" s="11">
        <v>106</v>
      </c>
      <c r="E17" s="35">
        <f t="shared" si="0"/>
        <v>357.31132075471697</v>
      </c>
      <c r="F17" s="38">
        <v>1957.9111979663467</v>
      </c>
    </row>
    <row r="18" spans="1:6" x14ac:dyDescent="0.25">
      <c r="A18" s="12" t="s">
        <v>21</v>
      </c>
      <c r="B18" s="11">
        <v>20930</v>
      </c>
      <c r="C18" s="11">
        <v>82190</v>
      </c>
      <c r="D18" s="11">
        <v>162</v>
      </c>
      <c r="E18" s="35">
        <f t="shared" si="0"/>
        <v>378.14814814814815</v>
      </c>
      <c r="F18" s="38">
        <v>1539.869884884577</v>
      </c>
    </row>
    <row r="19" spans="1:6" x14ac:dyDescent="0.25">
      <c r="A19" s="12" t="s">
        <v>22</v>
      </c>
      <c r="B19" s="11">
        <v>23791</v>
      </c>
      <c r="C19" s="11">
        <v>88314</v>
      </c>
      <c r="D19" s="11">
        <v>180</v>
      </c>
      <c r="E19" s="35">
        <f t="shared" si="0"/>
        <v>358.46111111111111</v>
      </c>
      <c r="F19" s="38">
        <v>1931.2753296356759</v>
      </c>
    </row>
    <row r="20" spans="1:6" x14ac:dyDescent="0.25">
      <c r="A20" s="12" t="s">
        <v>23</v>
      </c>
      <c r="B20" s="11">
        <v>15435</v>
      </c>
      <c r="C20" s="11">
        <v>61235</v>
      </c>
      <c r="D20" s="11">
        <v>128</v>
      </c>
      <c r="E20" s="35">
        <f t="shared" si="0"/>
        <v>357.8125</v>
      </c>
      <c r="F20" s="38">
        <v>3189.8118211952051</v>
      </c>
    </row>
    <row r="21" spans="1:6" x14ac:dyDescent="0.25">
      <c r="A21" s="12" t="s">
        <v>24</v>
      </c>
      <c r="B21" s="11">
        <v>19979</v>
      </c>
      <c r="C21" s="11">
        <v>68039</v>
      </c>
      <c r="D21" s="11">
        <v>146</v>
      </c>
      <c r="E21" s="35">
        <f t="shared" si="0"/>
        <v>329.17808219178085</v>
      </c>
      <c r="F21" s="38">
        <v>2594.4221083826483</v>
      </c>
    </row>
    <row r="22" spans="1:6" x14ac:dyDescent="0.25">
      <c r="A22" s="12" t="s">
        <v>25</v>
      </c>
      <c r="B22" s="11">
        <v>15356</v>
      </c>
      <c r="C22" s="11">
        <v>60555</v>
      </c>
      <c r="D22" s="11">
        <v>108</v>
      </c>
      <c r="E22" s="35">
        <f t="shared" si="0"/>
        <v>418.50925925925924</v>
      </c>
      <c r="F22" s="38">
        <v>3838.0412175230986</v>
      </c>
    </row>
    <row r="23" spans="1:6" x14ac:dyDescent="0.25">
      <c r="A23" s="12" t="s">
        <v>26</v>
      </c>
      <c r="B23" s="11">
        <v>17554</v>
      </c>
      <c r="C23" s="11">
        <v>70080</v>
      </c>
      <c r="D23" s="11">
        <v>128</v>
      </c>
      <c r="E23" s="35">
        <f t="shared" si="0"/>
        <v>410.359375</v>
      </c>
      <c r="F23" s="38">
        <v>2286.3090314118226</v>
      </c>
    </row>
    <row r="24" spans="1:6" x14ac:dyDescent="0.25">
      <c r="A24" s="12" t="s">
        <v>27</v>
      </c>
      <c r="B24" s="11">
        <v>21184</v>
      </c>
      <c r="C24" s="11">
        <v>79015</v>
      </c>
      <c r="D24" s="11">
        <v>160</v>
      </c>
      <c r="E24" s="35">
        <f t="shared" si="0"/>
        <v>361.44375000000002</v>
      </c>
      <c r="F24" s="38">
        <v>2331.8875326311249</v>
      </c>
    </row>
    <row r="25" spans="1:6" x14ac:dyDescent="0.25">
      <c r="A25" s="12" t="s">
        <v>28</v>
      </c>
      <c r="B25" s="11">
        <v>19832</v>
      </c>
      <c r="C25" s="11">
        <v>74389</v>
      </c>
      <c r="D25" s="11">
        <v>177</v>
      </c>
      <c r="E25" s="35">
        <f t="shared" si="0"/>
        <v>308.23163841807911</v>
      </c>
      <c r="F25" s="38">
        <v>1924.9061483040857</v>
      </c>
    </row>
    <row r="26" spans="1:6" x14ac:dyDescent="0.25">
      <c r="A26" s="12" t="s">
        <v>29</v>
      </c>
      <c r="B26" s="11">
        <v>67298</v>
      </c>
      <c r="C26" s="11">
        <v>396893</v>
      </c>
      <c r="D26" s="11">
        <v>400</v>
      </c>
      <c r="E26" s="35">
        <f t="shared" si="0"/>
        <v>823.98749999999995</v>
      </c>
      <c r="F26" s="38">
        <v>10245.161454912812</v>
      </c>
    </row>
    <row r="27" spans="1:6" x14ac:dyDescent="0.25">
      <c r="A27" s="12" t="s">
        <v>30</v>
      </c>
      <c r="B27" s="11">
        <v>22628</v>
      </c>
      <c r="C27" s="11">
        <v>99790</v>
      </c>
      <c r="D27" s="11">
        <v>186</v>
      </c>
      <c r="E27" s="35">
        <f t="shared" si="0"/>
        <v>414.84946236559142</v>
      </c>
      <c r="F27" s="38">
        <v>3347.9712001052349</v>
      </c>
    </row>
    <row r="28" spans="1:6" x14ac:dyDescent="0.25">
      <c r="A28" s="12" t="s">
        <v>31</v>
      </c>
      <c r="B28" s="11">
        <v>40029</v>
      </c>
      <c r="C28" s="11">
        <v>158757</v>
      </c>
      <c r="D28" s="11">
        <v>261</v>
      </c>
      <c r="E28" s="35">
        <f t="shared" si="0"/>
        <v>454.89655172413791</v>
      </c>
      <c r="F28" s="38">
        <v>2254.1634885388585</v>
      </c>
    </row>
    <row r="29" spans="1:6" x14ac:dyDescent="0.25">
      <c r="A29" s="12" t="s">
        <v>32</v>
      </c>
      <c r="B29" s="11">
        <v>54922</v>
      </c>
      <c r="C29" s="11">
        <v>229517</v>
      </c>
      <c r="D29" s="11">
        <v>305</v>
      </c>
      <c r="E29" s="35">
        <f t="shared" si="0"/>
        <v>572.44262295081967</v>
      </c>
      <c r="F29" s="38">
        <v>2128.7885927736002</v>
      </c>
    </row>
    <row r="30" spans="1:6" x14ac:dyDescent="0.25">
      <c r="A30" s="12" t="s">
        <v>33</v>
      </c>
      <c r="B30" s="11">
        <v>58966</v>
      </c>
      <c r="C30" s="11">
        <v>263083</v>
      </c>
      <c r="D30" s="11">
        <v>375</v>
      </c>
      <c r="E30" s="35">
        <f t="shared" si="0"/>
        <v>544.31200000000001</v>
      </c>
      <c r="F30" s="38">
        <v>2526.519589802183</v>
      </c>
    </row>
    <row r="31" spans="1:6" x14ac:dyDescent="0.25">
      <c r="A31" s="12" t="s">
        <v>34</v>
      </c>
      <c r="B31" s="11">
        <v>51709</v>
      </c>
      <c r="C31" s="11">
        <v>351535</v>
      </c>
      <c r="D31" s="11">
        <v>339</v>
      </c>
      <c r="E31" s="35">
        <f t="shared" si="0"/>
        <v>884.44247787610618</v>
      </c>
      <c r="F31" s="38">
        <v>3828.4858593524268</v>
      </c>
    </row>
    <row r="32" spans="1:6" x14ac:dyDescent="0.25">
      <c r="A32" s="12" t="s">
        <v>35</v>
      </c>
      <c r="B32" s="11">
        <v>43091</v>
      </c>
      <c r="C32" s="11">
        <v>227930</v>
      </c>
      <c r="D32" s="11">
        <v>242</v>
      </c>
      <c r="E32" s="35">
        <f t="shared" si="0"/>
        <v>763.79752066115702</v>
      </c>
      <c r="F32" s="38">
        <v>4801.4976338905908</v>
      </c>
    </row>
    <row r="33" spans="1:9" x14ac:dyDescent="0.25">
      <c r="A33" s="12" t="s">
        <v>36</v>
      </c>
      <c r="B33" s="11">
        <v>54431</v>
      </c>
      <c r="C33" s="11">
        <v>254692</v>
      </c>
      <c r="D33" s="11">
        <v>290</v>
      </c>
      <c r="E33" s="35">
        <f t="shared" si="0"/>
        <v>690.55517241379312</v>
      </c>
      <c r="F33" s="38">
        <v>4145.0779166696484</v>
      </c>
    </row>
    <row r="34" spans="1:9" x14ac:dyDescent="0.25">
      <c r="A34" s="12" t="s">
        <v>37</v>
      </c>
      <c r="B34" s="11">
        <v>17600</v>
      </c>
      <c r="C34" s="11">
        <v>63503</v>
      </c>
      <c r="D34" s="11">
        <v>139</v>
      </c>
      <c r="E34" s="35">
        <f t="shared" si="0"/>
        <v>330.23741007194246</v>
      </c>
      <c r="F34" s="38">
        <v>2218.5036143463653</v>
      </c>
    </row>
    <row r="35" spans="1:9" x14ac:dyDescent="0.25">
      <c r="A35" s="12" t="s">
        <v>38</v>
      </c>
      <c r="B35" s="11">
        <v>5480</v>
      </c>
      <c r="C35" s="11">
        <v>21523</v>
      </c>
      <c r="D35" s="11">
        <v>50</v>
      </c>
      <c r="E35" s="35">
        <f t="shared" ref="E35:E66" si="1">(C35-B35)/D35</f>
        <v>320.86</v>
      </c>
      <c r="F35" s="38">
        <v>577.89785612818173</v>
      </c>
    </row>
    <row r="36" spans="1:9" x14ac:dyDescent="0.25">
      <c r="A36" s="12" t="s">
        <v>42</v>
      </c>
      <c r="B36" s="11">
        <v>5443</v>
      </c>
      <c r="C36" s="11">
        <v>21523</v>
      </c>
      <c r="D36" s="11">
        <v>50</v>
      </c>
      <c r="E36" s="35">
        <f t="shared" si="1"/>
        <v>321.60000000000002</v>
      </c>
      <c r="F36" s="38">
        <v>1615.1427104278105</v>
      </c>
    </row>
    <row r="37" spans="1:9" x14ac:dyDescent="0.25">
      <c r="A37" s="12" t="s">
        <v>39</v>
      </c>
      <c r="B37" s="11">
        <v>8505</v>
      </c>
      <c r="C37" s="11">
        <v>32999</v>
      </c>
      <c r="D37" s="11">
        <v>70</v>
      </c>
      <c r="E37" s="35">
        <f t="shared" si="1"/>
        <v>349.91428571428571</v>
      </c>
      <c r="F37" s="38">
        <v>744.37257519075013</v>
      </c>
    </row>
    <row r="38" spans="1:9" x14ac:dyDescent="0.25">
      <c r="A38" s="12" t="s">
        <v>40</v>
      </c>
      <c r="B38" s="11">
        <v>9979</v>
      </c>
      <c r="C38" s="11">
        <v>38329</v>
      </c>
      <c r="D38" s="11">
        <v>86</v>
      </c>
      <c r="E38" s="35">
        <f t="shared" si="1"/>
        <v>329.6511627906977</v>
      </c>
      <c r="F38" s="38">
        <v>2040.4222163833279</v>
      </c>
    </row>
    <row r="39" spans="1:9" x14ac:dyDescent="0.25">
      <c r="A39" s="12" t="s">
        <v>41</v>
      </c>
      <c r="B39" s="11">
        <v>11975</v>
      </c>
      <c r="C39" s="11">
        <v>41640</v>
      </c>
      <c r="D39" s="11">
        <v>104</v>
      </c>
      <c r="E39" s="35">
        <f t="shared" si="1"/>
        <v>285.24038461538464</v>
      </c>
      <c r="F39" s="38">
        <v>2144.8825210335508</v>
      </c>
    </row>
    <row r="40" spans="1:9" x14ac:dyDescent="0.25">
      <c r="A40" s="12" t="s">
        <v>43</v>
      </c>
      <c r="B40" s="11">
        <v>3813</v>
      </c>
      <c r="C40" s="11">
        <v>15650</v>
      </c>
      <c r="D40" s="11">
        <v>37</v>
      </c>
      <c r="E40" s="35">
        <f t="shared" si="1"/>
        <v>319.91891891891891</v>
      </c>
      <c r="F40" s="38">
        <v>1159.8158813242551</v>
      </c>
    </row>
    <row r="41" spans="1:9" x14ac:dyDescent="0.25">
      <c r="A41" s="12" t="s">
        <v>44</v>
      </c>
      <c r="B41" s="11">
        <v>6223</v>
      </c>
      <c r="C41" s="11">
        <v>19500</v>
      </c>
      <c r="D41" s="11">
        <v>50</v>
      </c>
      <c r="E41" s="35">
        <f t="shared" si="1"/>
        <v>265.54000000000002</v>
      </c>
      <c r="F41" s="38">
        <v>226.13358121060966</v>
      </c>
    </row>
    <row r="42" spans="1:9" s="9" customFormat="1" x14ac:dyDescent="0.25">
      <c r="A42" s="12" t="s">
        <v>45</v>
      </c>
      <c r="B42" s="11">
        <v>8500</v>
      </c>
      <c r="C42">
        <v>28919</v>
      </c>
      <c r="D42" s="11">
        <v>82</v>
      </c>
      <c r="E42" s="35">
        <f t="shared" si="1"/>
        <v>249.01219512195121</v>
      </c>
      <c r="F42" s="38">
        <v>792.6506180047553</v>
      </c>
    </row>
    <row r="43" spans="1:9" x14ac:dyDescent="0.25">
      <c r="A43" s="12" t="s">
        <v>46</v>
      </c>
      <c r="B43" s="11">
        <v>1972</v>
      </c>
      <c r="C43" s="11">
        <v>5670</v>
      </c>
      <c r="D43" s="11">
        <v>19</v>
      </c>
      <c r="E43" s="35">
        <f t="shared" si="1"/>
        <v>194.63157894736841</v>
      </c>
      <c r="F43" s="38"/>
      <c r="G43" s="39">
        <v>66095.387649200304</v>
      </c>
      <c r="H43" s="39" t="s">
        <v>165</v>
      </c>
      <c r="I43" s="39"/>
    </row>
    <row r="44" spans="1:9" x14ac:dyDescent="0.25">
      <c r="A44" s="12" t="s">
        <v>47</v>
      </c>
      <c r="B44" s="11">
        <v>9400</v>
      </c>
      <c r="C44" s="11">
        <v>35990</v>
      </c>
      <c r="D44" s="11">
        <v>78</v>
      </c>
      <c r="E44" s="35">
        <f t="shared" si="1"/>
        <v>340.89743589743591</v>
      </c>
      <c r="F44" s="38">
        <v>2234.3416012044904</v>
      </c>
    </row>
    <row r="45" spans="1:9" x14ac:dyDescent="0.25">
      <c r="A45" s="12" t="s">
        <v>48</v>
      </c>
      <c r="B45" s="11">
        <v>10200</v>
      </c>
      <c r="C45" s="11">
        <v>37500</v>
      </c>
      <c r="D45" s="11">
        <v>84</v>
      </c>
      <c r="E45" s="35">
        <f t="shared" si="1"/>
        <v>325</v>
      </c>
      <c r="F45" s="38">
        <v>1959.115168599601</v>
      </c>
    </row>
    <row r="46" spans="1:9" x14ac:dyDescent="0.25">
      <c r="A46" s="12" t="s">
        <v>49</v>
      </c>
      <c r="B46" s="11">
        <v>12900</v>
      </c>
      <c r="C46" s="11">
        <v>47790</v>
      </c>
      <c r="D46" s="11">
        <v>106</v>
      </c>
      <c r="E46" s="35">
        <f t="shared" si="1"/>
        <v>329.15094339622641</v>
      </c>
      <c r="F46" s="38">
        <v>2092.9246914863757</v>
      </c>
    </row>
    <row r="47" spans="1:9" s="9" customFormat="1" x14ac:dyDescent="0.25">
      <c r="A47" s="12" t="s">
        <v>50</v>
      </c>
      <c r="B47" s="11">
        <v>13800</v>
      </c>
      <c r="C47" s="11">
        <v>48790</v>
      </c>
      <c r="D47" s="11">
        <v>118</v>
      </c>
      <c r="E47" s="35">
        <f t="shared" si="1"/>
        <v>296.52542372881356</v>
      </c>
      <c r="F47" s="38">
        <v>1740.0636095243185</v>
      </c>
    </row>
    <row r="48" spans="1:9" x14ac:dyDescent="0.25">
      <c r="A48" s="12" t="s">
        <v>51</v>
      </c>
      <c r="B48" s="11">
        <v>16100</v>
      </c>
      <c r="C48" s="11">
        <v>61500</v>
      </c>
      <c r="D48" s="11">
        <v>146</v>
      </c>
      <c r="E48" s="35">
        <f t="shared" si="1"/>
        <v>310.95890410958901</v>
      </c>
      <c r="F48" s="38">
        <v>1758.6194540028794</v>
      </c>
    </row>
    <row r="49" spans="1:6" x14ac:dyDescent="0.25">
      <c r="A49" s="12" t="s">
        <v>52</v>
      </c>
      <c r="B49" s="11">
        <v>3270</v>
      </c>
      <c r="C49" s="11">
        <v>11500</v>
      </c>
      <c r="D49" s="11">
        <v>30</v>
      </c>
      <c r="E49" s="35">
        <f t="shared" si="1"/>
        <v>274.33333333333331</v>
      </c>
      <c r="F49" s="38">
        <v>604.59376093175001</v>
      </c>
    </row>
    <row r="50" spans="1:6" x14ac:dyDescent="0.25">
      <c r="A50" s="12" t="s">
        <v>53</v>
      </c>
      <c r="B50" s="11">
        <v>5250</v>
      </c>
      <c r="C50" s="11">
        <v>20600</v>
      </c>
      <c r="D50" s="11">
        <v>50</v>
      </c>
      <c r="E50" s="35">
        <f t="shared" si="1"/>
        <v>307</v>
      </c>
      <c r="F50" s="38">
        <v>2221.4625255346596</v>
      </c>
    </row>
    <row r="51" spans="1:6" s="9" customFormat="1" x14ac:dyDescent="0.25">
      <c r="A51" s="12" t="s">
        <v>54</v>
      </c>
      <c r="B51" s="11">
        <v>10700</v>
      </c>
      <c r="C51" s="11">
        <v>44450</v>
      </c>
      <c r="D51" s="11">
        <v>97</v>
      </c>
      <c r="E51" s="35">
        <f t="shared" si="1"/>
        <v>347.93814432989689</v>
      </c>
      <c r="F51" s="38">
        <v>1242.1229505948247</v>
      </c>
    </row>
    <row r="52" spans="1:6" s="9" customFormat="1" x14ac:dyDescent="0.25">
      <c r="A52" s="12" t="s">
        <v>55</v>
      </c>
      <c r="B52" s="11">
        <v>11454</v>
      </c>
      <c r="C52" s="11">
        <v>12700</v>
      </c>
      <c r="D52" s="11">
        <v>34</v>
      </c>
      <c r="E52" s="35">
        <f t="shared" si="1"/>
        <v>36.647058823529413</v>
      </c>
      <c r="F52" s="38">
        <v>-2.1125680454784663</v>
      </c>
    </row>
    <row r="53" spans="1:6" x14ac:dyDescent="0.25">
      <c r="A53" s="12" t="s">
        <v>56</v>
      </c>
      <c r="B53" s="11">
        <v>12245</v>
      </c>
      <c r="C53" s="11">
        <v>45880</v>
      </c>
      <c r="D53" s="11">
        <v>98</v>
      </c>
      <c r="E53" s="35">
        <f t="shared" si="1"/>
        <v>343.21428571428572</v>
      </c>
      <c r="F53" s="38">
        <v>902.06075514975601</v>
      </c>
    </row>
  </sheetData>
  <sortState xmlns:xlrd2="http://schemas.microsoft.com/office/spreadsheetml/2017/richdata2" ref="A4:F53">
    <sortCondition ref="A3:A53"/>
  </sortState>
  <mergeCells count="6">
    <mergeCell ref="F1:F2"/>
    <mergeCell ref="A1:A2"/>
    <mergeCell ref="B1:B2"/>
    <mergeCell ref="C1:C2"/>
    <mergeCell ref="D1:D2"/>
    <mergeCell ref="E1:E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882C3-4CB8-AD43-BE76-939133F308B8}">
  <sheetPr codeName="Sheet4"/>
  <dimension ref="A1:C53"/>
  <sheetViews>
    <sheetView zoomScaleNormal="100"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RowHeight="15.75" x14ac:dyDescent="0.25"/>
  <cols>
    <col min="1" max="1" width="30" customWidth="1"/>
    <col min="2" max="3" width="10.875" customWidth="1"/>
  </cols>
  <sheetData>
    <row r="1" spans="1:3" ht="21" customHeight="1" x14ac:dyDescent="0.25">
      <c r="A1" s="50" t="s">
        <v>5</v>
      </c>
      <c r="B1" s="48" t="s">
        <v>61</v>
      </c>
      <c r="C1" s="46" t="s">
        <v>4</v>
      </c>
    </row>
    <row r="2" spans="1:3" ht="30.95" customHeight="1" thickBot="1" x14ac:dyDescent="0.3">
      <c r="A2" s="51"/>
      <c r="B2" s="49"/>
      <c r="C2" s="47"/>
    </row>
    <row r="3" spans="1:3" x14ac:dyDescent="0.25">
      <c r="A3" s="10" t="s">
        <v>6</v>
      </c>
      <c r="B3" s="11">
        <v>8241</v>
      </c>
      <c r="C3" s="38">
        <v>8233.7648857472286</v>
      </c>
    </row>
    <row r="4" spans="1:3" x14ac:dyDescent="0.25">
      <c r="A4" s="12" t="s">
        <v>7</v>
      </c>
      <c r="B4" s="11">
        <v>7300</v>
      </c>
      <c r="C4" s="38">
        <v>7297.1997289643959</v>
      </c>
    </row>
    <row r="5" spans="1:3" x14ac:dyDescent="0.25">
      <c r="A5" s="12" t="s">
        <v>8</v>
      </c>
      <c r="B5" s="11">
        <v>6800</v>
      </c>
      <c r="C5" s="38">
        <v>6797.3902824339566</v>
      </c>
    </row>
    <row r="6" spans="1:3" x14ac:dyDescent="0.25">
      <c r="A6" s="12" t="s">
        <v>9</v>
      </c>
      <c r="B6" s="11">
        <v>7900</v>
      </c>
      <c r="C6" s="38">
        <v>7898.355271952807</v>
      </c>
    </row>
    <row r="7" spans="1:3" x14ac:dyDescent="0.25">
      <c r="A7" s="12" t="s">
        <v>10</v>
      </c>
      <c r="B7" s="11">
        <v>7500</v>
      </c>
      <c r="C7" s="38">
        <v>7500.2314737084471</v>
      </c>
    </row>
    <row r="8" spans="1:3" x14ac:dyDescent="0.25">
      <c r="A8" s="12" t="s">
        <v>11</v>
      </c>
      <c r="B8" s="11">
        <v>8500</v>
      </c>
      <c r="C8" s="38">
        <v>8498.7437759768236</v>
      </c>
    </row>
    <row r="9" spans="1:3" x14ac:dyDescent="0.25">
      <c r="A9" s="12" t="s">
        <v>12</v>
      </c>
      <c r="B9" s="11">
        <v>17000</v>
      </c>
      <c r="C9" s="38">
        <v>16995.122343809784</v>
      </c>
    </row>
    <row r="10" spans="1:3" x14ac:dyDescent="0.25">
      <c r="A10" s="12" t="s">
        <v>13</v>
      </c>
      <c r="B10" s="11">
        <v>16500</v>
      </c>
      <c r="C10" s="38">
        <v>16501.83931111735</v>
      </c>
    </row>
    <row r="11" spans="1:3" x14ac:dyDescent="0.25">
      <c r="A11" s="12" t="s">
        <v>14</v>
      </c>
      <c r="B11" s="11">
        <v>18000</v>
      </c>
      <c r="C11" s="38">
        <v>17999.276503498029</v>
      </c>
    </row>
    <row r="12" spans="1:3" x14ac:dyDescent="0.25">
      <c r="A12" s="12" t="s">
        <v>15</v>
      </c>
      <c r="B12" s="11">
        <v>18000</v>
      </c>
      <c r="C12" s="38">
        <v>17994.372976109189</v>
      </c>
    </row>
    <row r="13" spans="1:3" x14ac:dyDescent="0.25">
      <c r="A13" s="12" t="s">
        <v>16</v>
      </c>
      <c r="B13" s="11">
        <v>17900</v>
      </c>
      <c r="C13" s="38">
        <v>17893.625393838542</v>
      </c>
    </row>
    <row r="14" spans="1:3" x14ac:dyDescent="0.25">
      <c r="A14" s="12" t="s">
        <v>17</v>
      </c>
      <c r="B14" s="11">
        <v>3241</v>
      </c>
      <c r="C14" s="38">
        <v>3128.5544642549357</v>
      </c>
    </row>
    <row r="15" spans="1:3" x14ac:dyDescent="0.25">
      <c r="A15" s="12" t="s">
        <v>18</v>
      </c>
      <c r="B15" s="11">
        <v>3426</v>
      </c>
      <c r="C15" s="38">
        <v>3339.1496917265863</v>
      </c>
    </row>
    <row r="16" spans="1:3" s="9" customFormat="1" x14ac:dyDescent="0.25">
      <c r="A16" s="12" t="s">
        <v>19</v>
      </c>
      <c r="B16" s="11">
        <v>2306</v>
      </c>
      <c r="C16" s="38">
        <v>2377.147104246505</v>
      </c>
    </row>
    <row r="17" spans="1:3" x14ac:dyDescent="0.25">
      <c r="A17" s="12" t="s">
        <v>20</v>
      </c>
      <c r="B17" s="11">
        <v>4630</v>
      </c>
      <c r="C17" s="38">
        <v>4626.6298982094886</v>
      </c>
    </row>
    <row r="18" spans="1:3" x14ac:dyDescent="0.25">
      <c r="A18" s="12" t="s">
        <v>21</v>
      </c>
      <c r="B18" s="11">
        <v>8150</v>
      </c>
      <c r="C18" s="38">
        <v>8125.8019803418329</v>
      </c>
    </row>
    <row r="19" spans="1:3" x14ac:dyDescent="0.25">
      <c r="A19" s="12" t="s">
        <v>22</v>
      </c>
      <c r="B19" s="11">
        <v>7780</v>
      </c>
      <c r="C19" s="38">
        <v>7766.1922373222542</v>
      </c>
    </row>
    <row r="20" spans="1:3" x14ac:dyDescent="0.25">
      <c r="A20" s="12" t="s">
        <v>23</v>
      </c>
      <c r="B20" s="11">
        <v>6700</v>
      </c>
      <c r="C20" s="38">
        <v>6701.8186053505169</v>
      </c>
    </row>
    <row r="21" spans="1:3" x14ac:dyDescent="0.25">
      <c r="A21" s="12" t="s">
        <v>24</v>
      </c>
      <c r="B21" s="11">
        <v>6200</v>
      </c>
      <c r="C21" s="38">
        <v>6198.8328357785858</v>
      </c>
    </row>
    <row r="22" spans="1:3" x14ac:dyDescent="0.25">
      <c r="A22" s="12" t="s">
        <v>25</v>
      </c>
      <c r="B22" s="11">
        <v>6570</v>
      </c>
      <c r="C22" s="38">
        <v>6567.7504252686049</v>
      </c>
    </row>
    <row r="23" spans="1:3" x14ac:dyDescent="0.25">
      <c r="A23" s="12" t="s">
        <v>26</v>
      </c>
      <c r="B23" s="11">
        <v>7408</v>
      </c>
      <c r="C23" s="38">
        <v>7400.5333322324859</v>
      </c>
    </row>
    <row r="24" spans="1:3" x14ac:dyDescent="0.25">
      <c r="A24" s="12" t="s">
        <v>27</v>
      </c>
      <c r="B24" s="11">
        <v>6850</v>
      </c>
      <c r="C24" s="38">
        <v>6843.2163565145629</v>
      </c>
    </row>
    <row r="25" spans="1:3" x14ac:dyDescent="0.25">
      <c r="A25" s="12" t="s">
        <v>28</v>
      </c>
      <c r="B25" s="11">
        <v>6575</v>
      </c>
      <c r="C25" s="38">
        <v>6576.1168213485544</v>
      </c>
    </row>
    <row r="26" spans="1:3" x14ac:dyDescent="0.25">
      <c r="A26" s="12" t="s">
        <v>29</v>
      </c>
      <c r="B26" s="11">
        <v>15280</v>
      </c>
      <c r="C26" s="38">
        <v>15286.412441155777</v>
      </c>
    </row>
    <row r="27" spans="1:3" x14ac:dyDescent="0.25">
      <c r="A27" s="12" t="s">
        <v>30</v>
      </c>
      <c r="B27" s="11">
        <v>8000</v>
      </c>
      <c r="C27" s="38">
        <v>7990.002220632734</v>
      </c>
    </row>
    <row r="28" spans="1:3" x14ac:dyDescent="0.25">
      <c r="A28" s="12" t="s">
        <v>31</v>
      </c>
      <c r="B28" s="11">
        <v>9445</v>
      </c>
      <c r="C28" s="38">
        <v>9305.3021843035422</v>
      </c>
    </row>
    <row r="29" spans="1:3" x14ac:dyDescent="0.25">
      <c r="A29" s="12" t="s">
        <v>32</v>
      </c>
      <c r="B29" s="11">
        <v>12964</v>
      </c>
      <c r="C29" s="38">
        <v>12936.241453444678</v>
      </c>
    </row>
    <row r="30" spans="1:3" x14ac:dyDescent="0.25">
      <c r="A30" s="12" t="s">
        <v>33</v>
      </c>
      <c r="B30" s="11">
        <v>17779</v>
      </c>
      <c r="C30" s="38">
        <v>17753.689546561051</v>
      </c>
    </row>
    <row r="31" spans="1:3" x14ac:dyDescent="0.25">
      <c r="A31" s="12" t="s">
        <v>34</v>
      </c>
      <c r="B31" s="11">
        <v>15742</v>
      </c>
      <c r="C31" s="38">
        <v>15721.313204452621</v>
      </c>
    </row>
    <row r="32" spans="1:3" x14ac:dyDescent="0.25">
      <c r="A32" s="12" t="s">
        <v>35</v>
      </c>
      <c r="B32" s="11">
        <v>18520</v>
      </c>
      <c r="C32" s="38">
        <v>18511.825977526947</v>
      </c>
    </row>
    <row r="33" spans="1:3" x14ac:dyDescent="0.25">
      <c r="A33" s="12" t="s">
        <v>36</v>
      </c>
      <c r="B33" s="11">
        <v>17400</v>
      </c>
      <c r="C33" s="38">
        <v>17393.390658424934</v>
      </c>
    </row>
    <row r="34" spans="1:3" x14ac:dyDescent="0.25">
      <c r="A34" s="12" t="s">
        <v>37</v>
      </c>
      <c r="B34" s="11">
        <v>5556</v>
      </c>
      <c r="C34" s="38">
        <v>5544.2975456260428</v>
      </c>
    </row>
    <row r="35" spans="1:3" x14ac:dyDescent="0.25">
      <c r="A35" s="12" t="s">
        <v>38</v>
      </c>
      <c r="B35" s="11">
        <v>3195</v>
      </c>
      <c r="C35" s="38">
        <v>3097.5388582325882</v>
      </c>
    </row>
    <row r="36" spans="1:3" x14ac:dyDescent="0.25">
      <c r="A36" s="12" t="s">
        <v>39</v>
      </c>
      <c r="B36" s="11">
        <v>3241</v>
      </c>
      <c r="C36" s="38">
        <v>3182.9508063192852</v>
      </c>
    </row>
    <row r="37" spans="1:3" x14ac:dyDescent="0.25">
      <c r="A37" s="12" t="s">
        <v>40</v>
      </c>
      <c r="B37" s="11">
        <v>5000</v>
      </c>
      <c r="C37" s="38">
        <v>4989.4615526875677</v>
      </c>
    </row>
    <row r="38" spans="1:3" x14ac:dyDescent="0.25">
      <c r="A38" s="12" t="s">
        <v>41</v>
      </c>
      <c r="B38" s="11">
        <v>4593</v>
      </c>
      <c r="C38" s="38">
        <v>4573.8385132232397</v>
      </c>
    </row>
    <row r="39" spans="1:3" x14ac:dyDescent="0.25">
      <c r="A39" s="12" t="s">
        <v>42</v>
      </c>
      <c r="B39" s="11">
        <v>4649</v>
      </c>
      <c r="C39" s="38">
        <v>4638.8317625361788</v>
      </c>
    </row>
    <row r="40" spans="1:3" x14ac:dyDescent="0.25">
      <c r="A40" s="12" t="s">
        <v>43</v>
      </c>
      <c r="B40" s="11">
        <v>2519</v>
      </c>
      <c r="C40" s="38">
        <v>2492.5476050994284</v>
      </c>
    </row>
    <row r="41" spans="1:3" x14ac:dyDescent="0.25">
      <c r="A41" s="12" t="s">
        <v>44</v>
      </c>
      <c r="B41" s="11">
        <v>2130</v>
      </c>
      <c r="C41" s="38">
        <v>2050.8128609155287</v>
      </c>
    </row>
    <row r="42" spans="1:3" x14ac:dyDescent="0.25">
      <c r="A42" s="12" t="s">
        <v>45</v>
      </c>
      <c r="B42" s="11">
        <v>3415</v>
      </c>
      <c r="C42" s="38">
        <v>3388.2316690728635</v>
      </c>
    </row>
    <row r="43" spans="1:3" s="9" customFormat="1" x14ac:dyDescent="0.25">
      <c r="A43" s="12" t="s">
        <v>46</v>
      </c>
      <c r="B43" s="11">
        <v>1413</v>
      </c>
      <c r="C43" s="38">
        <v>3277.1745434790382</v>
      </c>
    </row>
    <row r="44" spans="1:3" x14ac:dyDescent="0.25">
      <c r="A44" s="12" t="s">
        <v>47</v>
      </c>
      <c r="B44" s="11">
        <v>4954</v>
      </c>
      <c r="C44" s="38">
        <v>4936.7710591664654</v>
      </c>
    </row>
    <row r="45" spans="1:3" x14ac:dyDescent="0.25">
      <c r="A45" s="12" t="s">
        <v>48</v>
      </c>
      <c r="B45" s="11">
        <v>4705</v>
      </c>
      <c r="C45" s="38">
        <v>4696.7960947669508</v>
      </c>
    </row>
    <row r="46" spans="1:3" x14ac:dyDescent="0.25">
      <c r="A46" s="12" t="s">
        <v>49</v>
      </c>
      <c r="B46" s="11">
        <v>5602</v>
      </c>
      <c r="C46" s="38">
        <v>5590.1236600923694</v>
      </c>
    </row>
    <row r="47" spans="1:3" x14ac:dyDescent="0.25">
      <c r="A47" s="12" t="s">
        <v>50</v>
      </c>
      <c r="B47" s="11">
        <v>5463</v>
      </c>
      <c r="C47" s="38">
        <v>5426.3170097438451</v>
      </c>
    </row>
    <row r="48" spans="1:3" x14ac:dyDescent="0.25">
      <c r="A48" s="12" t="s">
        <v>51</v>
      </c>
      <c r="B48" s="11">
        <v>6927</v>
      </c>
      <c r="C48" s="38">
        <v>6921.6296733554846</v>
      </c>
    </row>
    <row r="49" spans="1:3" s="9" customFormat="1" x14ac:dyDescent="0.25">
      <c r="A49" s="12" t="s">
        <v>52</v>
      </c>
      <c r="B49" s="11">
        <v>3297</v>
      </c>
      <c r="C49" s="38">
        <v>3235.1101146896513</v>
      </c>
    </row>
    <row r="50" spans="1:3" x14ac:dyDescent="0.25">
      <c r="A50" s="12" t="s">
        <v>53</v>
      </c>
      <c r="B50" s="11">
        <v>3111</v>
      </c>
      <c r="C50" s="38">
        <v>3118.8572351779731</v>
      </c>
    </row>
    <row r="51" spans="1:3" x14ac:dyDescent="0.25">
      <c r="A51" s="12" t="s">
        <v>54</v>
      </c>
      <c r="B51" s="11">
        <v>3797</v>
      </c>
      <c r="C51" s="38">
        <v>3752.4540414439739</v>
      </c>
    </row>
    <row r="52" spans="1:3" s="9" customFormat="1" x14ac:dyDescent="0.25">
      <c r="A52" s="12" t="s">
        <v>55</v>
      </c>
      <c r="B52" s="11">
        <v>2300</v>
      </c>
      <c r="C52" s="38">
        <v>3797</v>
      </c>
    </row>
    <row r="53" spans="1:3" x14ac:dyDescent="0.25">
      <c r="A53" s="12" t="s">
        <v>56</v>
      </c>
      <c r="B53" s="11">
        <v>5723</v>
      </c>
      <c r="C53" s="38">
        <v>5682.4530500577985</v>
      </c>
    </row>
  </sheetData>
  <mergeCells count="3">
    <mergeCell ref="C1:C2"/>
    <mergeCell ref="A1:A2"/>
    <mergeCell ref="B1:B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AD8A7-952D-0547-AD25-A5E978F40690}">
  <sheetPr codeName="Sheet6"/>
  <dimension ref="A1:O53"/>
  <sheetViews>
    <sheetView zoomScaleNormal="100" workbookViewId="0">
      <pane xSplit="1" ySplit="2" topLeftCell="I3" activePane="bottomRight" state="frozen"/>
      <selection pane="topRight" activeCell="B1" sqref="B1"/>
      <selection pane="bottomLeft" activeCell="A3" sqref="A3"/>
      <selection pane="bottomRight" activeCell="I3" sqref="I3"/>
    </sheetView>
  </sheetViews>
  <sheetFormatPr baseColWidth="10" defaultRowHeight="15.75" x14ac:dyDescent="0.25"/>
  <cols>
    <col min="1" max="1" width="30" customWidth="1"/>
    <col min="2" max="12" width="10.875" customWidth="1"/>
  </cols>
  <sheetData>
    <row r="1" spans="1:12" ht="21" customHeight="1" x14ac:dyDescent="0.25">
      <c r="A1" s="50" t="s">
        <v>5</v>
      </c>
      <c r="B1" s="48" t="s">
        <v>57</v>
      </c>
      <c r="C1" s="48" t="s">
        <v>60</v>
      </c>
      <c r="D1" s="48" t="s">
        <v>58</v>
      </c>
      <c r="E1" s="48" t="s">
        <v>59</v>
      </c>
      <c r="F1" s="48" t="s">
        <v>62</v>
      </c>
      <c r="G1" s="48" t="s">
        <v>63</v>
      </c>
      <c r="H1" s="48" t="s">
        <v>0</v>
      </c>
      <c r="I1" s="53" t="s">
        <v>163</v>
      </c>
      <c r="J1" s="53" t="s">
        <v>164</v>
      </c>
      <c r="K1" s="48" t="s">
        <v>148</v>
      </c>
      <c r="L1" s="46" t="s">
        <v>3</v>
      </c>
    </row>
    <row r="2" spans="1:12" ht="30.95" customHeight="1" thickBot="1" x14ac:dyDescent="0.3">
      <c r="A2" s="51"/>
      <c r="B2" s="49"/>
      <c r="C2" s="52"/>
      <c r="D2" s="52"/>
      <c r="E2" s="52"/>
      <c r="F2" s="49"/>
      <c r="G2" s="52"/>
      <c r="H2" s="49"/>
      <c r="I2" s="54"/>
      <c r="J2" s="52"/>
      <c r="K2" s="49"/>
      <c r="L2" s="47"/>
    </row>
    <row r="3" spans="1:12" x14ac:dyDescent="0.25">
      <c r="A3" s="10" t="s">
        <v>6</v>
      </c>
      <c r="B3" s="11">
        <v>12300</v>
      </c>
      <c r="C3" s="11">
        <v>6513</v>
      </c>
      <c r="D3" s="11">
        <v>3889</v>
      </c>
      <c r="E3" s="11">
        <v>6945</v>
      </c>
      <c r="F3" s="11">
        <v>67585</v>
      </c>
      <c r="G3" s="11">
        <v>55792</v>
      </c>
      <c r="H3" s="11">
        <v>140</v>
      </c>
      <c r="I3" s="34">
        <f>(B3-C3)/(E3-D3)/H3*100</f>
        <v>1.3526084517576664</v>
      </c>
      <c r="J3" s="34">
        <f>(F3-G3)/D3/H3*100</f>
        <v>2.1659993387944017</v>
      </c>
      <c r="K3" s="35">
        <f t="shared" ref="K3:K34" si="0">(F3-B3)/H3</f>
        <v>394.89285714285717</v>
      </c>
      <c r="L3" s="37">
        <v>1.1375416418013176</v>
      </c>
    </row>
    <row r="4" spans="1:12" x14ac:dyDescent="0.25">
      <c r="A4" s="12" t="s">
        <v>7</v>
      </c>
      <c r="B4" s="11">
        <v>17400</v>
      </c>
      <c r="C4" s="11">
        <v>15600</v>
      </c>
      <c r="D4" s="11">
        <v>4630</v>
      </c>
      <c r="E4" s="11">
        <v>5413</v>
      </c>
      <c r="F4" s="11">
        <v>75500</v>
      </c>
      <c r="G4" s="11">
        <v>58500</v>
      </c>
      <c r="H4" s="11">
        <v>134</v>
      </c>
      <c r="I4" s="34">
        <f t="shared" ref="I4:I53" si="1">(B4-C4)/(E4-D4)/H4*100</f>
        <v>1.7155601303825696</v>
      </c>
      <c r="J4" s="34">
        <f t="shared" ref="J4:J53" si="2">(F4-G4)/D4/H4*100</f>
        <v>2.7400793011185969</v>
      </c>
      <c r="K4" s="35">
        <f t="shared" si="0"/>
        <v>433.58208955223881</v>
      </c>
      <c r="L4" s="37">
        <v>2.3205991936728769</v>
      </c>
    </row>
    <row r="5" spans="1:12" x14ac:dyDescent="0.25">
      <c r="A5" s="12" t="s">
        <v>8</v>
      </c>
      <c r="B5" s="11">
        <v>19750</v>
      </c>
      <c r="C5" s="11">
        <v>16125</v>
      </c>
      <c r="D5" s="11">
        <v>3882</v>
      </c>
      <c r="E5" s="11">
        <v>5200</v>
      </c>
      <c r="F5" s="11">
        <v>78000</v>
      </c>
      <c r="G5" s="11">
        <v>62500</v>
      </c>
      <c r="H5" s="11">
        <v>150</v>
      </c>
      <c r="I5" s="34">
        <f t="shared" si="1"/>
        <v>1.8335862417804754</v>
      </c>
      <c r="J5" s="34">
        <f t="shared" si="2"/>
        <v>2.6618581487205906</v>
      </c>
      <c r="K5" s="35">
        <f t="shared" si="0"/>
        <v>388.33333333333331</v>
      </c>
      <c r="L5" s="37">
        <v>2.0668814023102349</v>
      </c>
    </row>
    <row r="6" spans="1:12" x14ac:dyDescent="0.25">
      <c r="A6" s="12" t="s">
        <v>9</v>
      </c>
      <c r="B6" s="11">
        <v>19250</v>
      </c>
      <c r="C6" s="11">
        <v>15150</v>
      </c>
      <c r="D6" s="11">
        <v>4528</v>
      </c>
      <c r="E6" s="11">
        <v>6315</v>
      </c>
      <c r="F6" s="11">
        <v>79000</v>
      </c>
      <c r="G6" s="11">
        <v>62800</v>
      </c>
      <c r="H6" s="11">
        <v>165</v>
      </c>
      <c r="I6" s="34">
        <f t="shared" si="1"/>
        <v>1.3905139814485088</v>
      </c>
      <c r="J6" s="34">
        <f t="shared" si="2"/>
        <v>2.16832637327337</v>
      </c>
      <c r="K6" s="35">
        <f t="shared" si="0"/>
        <v>362.12121212121212</v>
      </c>
      <c r="L6" s="37">
        <v>1.7468686859346543</v>
      </c>
    </row>
    <row r="7" spans="1:12" x14ac:dyDescent="0.25">
      <c r="A7" s="12" t="s">
        <v>10</v>
      </c>
      <c r="B7" s="11">
        <v>24242</v>
      </c>
      <c r="C7" s="11">
        <v>20152</v>
      </c>
      <c r="D7" s="11">
        <v>4215</v>
      </c>
      <c r="E7" s="11">
        <v>5460</v>
      </c>
      <c r="F7" s="11">
        <v>93500</v>
      </c>
      <c r="G7" s="11">
        <v>77800</v>
      </c>
      <c r="H7" s="11">
        <v>185</v>
      </c>
      <c r="I7" s="34">
        <f t="shared" si="1"/>
        <v>1.7757516552697274</v>
      </c>
      <c r="J7" s="34">
        <f t="shared" si="2"/>
        <v>2.0134013016575292</v>
      </c>
      <c r="K7" s="35">
        <f t="shared" si="0"/>
        <v>374.36756756756756</v>
      </c>
      <c r="L7" s="37">
        <v>1.4289594536082426</v>
      </c>
    </row>
    <row r="8" spans="1:12" x14ac:dyDescent="0.25">
      <c r="A8" s="12" t="s">
        <v>11</v>
      </c>
      <c r="B8" s="11">
        <v>23950</v>
      </c>
      <c r="C8" s="11">
        <v>21350</v>
      </c>
      <c r="D8" s="11">
        <v>5649</v>
      </c>
      <c r="E8" s="11">
        <v>6482</v>
      </c>
      <c r="F8" s="11">
        <v>97000</v>
      </c>
      <c r="G8" s="11">
        <v>73300</v>
      </c>
      <c r="H8" s="11">
        <v>206</v>
      </c>
      <c r="I8" s="34">
        <f t="shared" si="1"/>
        <v>1.5151691744659028</v>
      </c>
      <c r="J8" s="34">
        <f t="shared" si="2"/>
        <v>2.0366178737709397</v>
      </c>
      <c r="K8" s="35">
        <f t="shared" si="0"/>
        <v>354.61165048543688</v>
      </c>
      <c r="L8" s="37">
        <v>1.7571425834004604</v>
      </c>
    </row>
    <row r="9" spans="1:12" x14ac:dyDescent="0.25">
      <c r="A9" s="12" t="s">
        <v>12</v>
      </c>
      <c r="B9" s="11">
        <v>45813</v>
      </c>
      <c r="C9" s="11">
        <v>6350</v>
      </c>
      <c r="D9" s="11">
        <v>8584</v>
      </c>
      <c r="E9" s="11">
        <v>16455</v>
      </c>
      <c r="F9" s="11">
        <v>242000</v>
      </c>
      <c r="G9" s="11">
        <v>170000</v>
      </c>
      <c r="H9" s="11">
        <v>246</v>
      </c>
      <c r="I9" s="34">
        <f t="shared" si="1"/>
        <v>2.0380980712360799</v>
      </c>
      <c r="J9" s="34">
        <f t="shared" si="2"/>
        <v>3.4096333507603478</v>
      </c>
      <c r="K9" s="35">
        <f t="shared" si="0"/>
        <v>797.50813008130081</v>
      </c>
      <c r="L9" s="37">
        <v>2.7921393139874509</v>
      </c>
    </row>
    <row r="10" spans="1:12" x14ac:dyDescent="0.25">
      <c r="A10" s="12" t="s">
        <v>13</v>
      </c>
      <c r="B10" s="11">
        <v>45359</v>
      </c>
      <c r="C10" s="11">
        <v>34927</v>
      </c>
      <c r="D10" s="11">
        <v>7723</v>
      </c>
      <c r="E10" s="11">
        <v>10038</v>
      </c>
      <c r="F10" s="11">
        <v>242000</v>
      </c>
      <c r="G10" s="11">
        <v>175000</v>
      </c>
      <c r="H10" s="11">
        <v>300</v>
      </c>
      <c r="I10" s="34">
        <f t="shared" si="1"/>
        <v>1.502087832973362</v>
      </c>
      <c r="J10" s="34">
        <f t="shared" si="2"/>
        <v>2.8917950710000433</v>
      </c>
      <c r="K10" s="35">
        <f t="shared" si="0"/>
        <v>655.47</v>
      </c>
      <c r="L10" s="37">
        <v>2.407118447111527</v>
      </c>
    </row>
    <row r="11" spans="1:12" x14ac:dyDescent="0.25">
      <c r="A11" s="12" t="s">
        <v>14</v>
      </c>
      <c r="B11" s="11">
        <v>45813</v>
      </c>
      <c r="C11" s="11">
        <v>5000</v>
      </c>
      <c r="D11" s="11">
        <v>7723</v>
      </c>
      <c r="E11" s="11">
        <v>17372</v>
      </c>
      <c r="F11" s="11">
        <v>242000</v>
      </c>
      <c r="G11" s="11">
        <v>181000</v>
      </c>
      <c r="H11" s="11">
        <v>300</v>
      </c>
      <c r="I11" s="34">
        <f t="shared" si="1"/>
        <v>1.4099215808201195</v>
      </c>
      <c r="J11" s="34">
        <f t="shared" si="2"/>
        <v>2.6328283482239199</v>
      </c>
      <c r="K11" s="35">
        <f t="shared" si="0"/>
        <v>653.95666666666671</v>
      </c>
      <c r="L11" s="37">
        <v>1.6970171219787669</v>
      </c>
    </row>
    <row r="12" spans="1:12" x14ac:dyDescent="0.25">
      <c r="A12" s="12" t="s">
        <v>15</v>
      </c>
      <c r="B12" s="11">
        <v>53700</v>
      </c>
      <c r="C12" s="11">
        <v>24800</v>
      </c>
      <c r="D12" s="11">
        <v>10797</v>
      </c>
      <c r="E12" s="11">
        <v>15890</v>
      </c>
      <c r="F12" s="11">
        <v>280000</v>
      </c>
      <c r="G12" s="11">
        <v>195700</v>
      </c>
      <c r="H12" s="11">
        <v>315</v>
      </c>
      <c r="I12" s="34">
        <f t="shared" si="1"/>
        <v>1.8014143284121684</v>
      </c>
      <c r="J12" s="34">
        <f t="shared" si="2"/>
        <v>2.4786426564698307</v>
      </c>
      <c r="K12" s="35">
        <f t="shared" si="0"/>
        <v>718.41269841269843</v>
      </c>
      <c r="L12" s="37">
        <v>2.4089196712958807</v>
      </c>
    </row>
    <row r="13" spans="1:12" x14ac:dyDescent="0.25">
      <c r="A13" s="12" t="s">
        <v>16</v>
      </c>
      <c r="B13" s="11">
        <v>83571</v>
      </c>
      <c r="C13" s="11">
        <v>34286</v>
      </c>
      <c r="D13" s="11">
        <v>12131</v>
      </c>
      <c r="E13" s="11">
        <v>16298</v>
      </c>
      <c r="F13" s="11">
        <v>575000</v>
      </c>
      <c r="G13" s="11">
        <v>369000</v>
      </c>
      <c r="H13" s="11">
        <v>555</v>
      </c>
      <c r="I13" s="34">
        <f t="shared" si="1"/>
        <v>2.1310727574226496</v>
      </c>
      <c r="J13" s="34">
        <f t="shared" si="2"/>
        <v>3.0596914613071564</v>
      </c>
      <c r="K13" s="35">
        <f t="shared" si="0"/>
        <v>885.45765765765771</v>
      </c>
      <c r="L13" s="37">
        <v>3.0212949365578403</v>
      </c>
    </row>
    <row r="14" spans="1:12" x14ac:dyDescent="0.25">
      <c r="A14" s="12" t="s">
        <v>17</v>
      </c>
      <c r="B14" s="11">
        <v>5045</v>
      </c>
      <c r="C14" s="11">
        <v>2455</v>
      </c>
      <c r="D14" s="11">
        <v>969</v>
      </c>
      <c r="E14" s="11">
        <v>3034</v>
      </c>
      <c r="F14" s="11">
        <v>18600</v>
      </c>
      <c r="G14" s="11">
        <v>16700</v>
      </c>
      <c r="H14" s="11">
        <v>48</v>
      </c>
      <c r="I14" s="34">
        <f t="shared" si="1"/>
        <v>2.6129943502824857</v>
      </c>
      <c r="J14" s="34">
        <f t="shared" si="2"/>
        <v>4.0849673202614376</v>
      </c>
      <c r="K14" s="35">
        <f t="shared" si="0"/>
        <v>282.39583333333331</v>
      </c>
      <c r="L14" s="37">
        <v>-0.6093329129369035</v>
      </c>
    </row>
    <row r="15" spans="1:12" x14ac:dyDescent="0.25">
      <c r="A15" s="12" t="s">
        <v>18</v>
      </c>
      <c r="B15" s="11">
        <v>7000</v>
      </c>
      <c r="C15" s="11">
        <v>4000</v>
      </c>
      <c r="D15" s="11">
        <v>926</v>
      </c>
      <c r="E15" s="11">
        <v>3087</v>
      </c>
      <c r="F15" s="11">
        <v>22500</v>
      </c>
      <c r="G15" s="11">
        <v>20500</v>
      </c>
      <c r="H15" s="11">
        <v>70</v>
      </c>
      <c r="I15" s="34">
        <f t="shared" si="1"/>
        <v>1.9832088318899981</v>
      </c>
      <c r="J15" s="34">
        <f t="shared" si="2"/>
        <v>3.0854674483184201</v>
      </c>
      <c r="K15" s="35">
        <f t="shared" si="0"/>
        <v>221.42857142857142</v>
      </c>
      <c r="L15" s="37">
        <v>-0.16215987251762792</v>
      </c>
    </row>
    <row r="16" spans="1:12" x14ac:dyDescent="0.25">
      <c r="A16" s="12" t="s">
        <v>19</v>
      </c>
      <c r="B16" s="11">
        <v>2189</v>
      </c>
      <c r="C16" s="11">
        <v>1896</v>
      </c>
      <c r="D16" s="11">
        <v>256</v>
      </c>
      <c r="E16" s="11">
        <v>707</v>
      </c>
      <c r="F16" s="11">
        <v>7764</v>
      </c>
      <c r="G16" s="11">
        <v>7120</v>
      </c>
      <c r="H16" s="11">
        <v>19</v>
      </c>
      <c r="I16" s="34">
        <f t="shared" si="1"/>
        <v>3.4193021356050881</v>
      </c>
      <c r="J16" s="34">
        <f t="shared" si="2"/>
        <v>13.240131578947366</v>
      </c>
      <c r="K16" s="35">
        <f t="shared" si="0"/>
        <v>293.42105263157896</v>
      </c>
      <c r="L16" s="37">
        <v>-9.5291414766807636E-2</v>
      </c>
    </row>
    <row r="17" spans="1:12" x14ac:dyDescent="0.25">
      <c r="A17" s="12" t="s">
        <v>20</v>
      </c>
      <c r="B17" s="11">
        <v>12020</v>
      </c>
      <c r="C17" s="11">
        <v>8431</v>
      </c>
      <c r="D17" s="11">
        <v>2185</v>
      </c>
      <c r="E17" s="11">
        <v>3704</v>
      </c>
      <c r="F17" s="11">
        <v>49895</v>
      </c>
      <c r="G17" s="11">
        <v>42638</v>
      </c>
      <c r="H17" s="11">
        <v>106</v>
      </c>
      <c r="I17" s="34">
        <f t="shared" si="1"/>
        <v>2.2289987206081459</v>
      </c>
      <c r="J17" s="34">
        <f t="shared" si="2"/>
        <v>3.1332844005008416</v>
      </c>
      <c r="K17" s="35">
        <f t="shared" si="0"/>
        <v>357.31132075471697</v>
      </c>
      <c r="L17" s="37">
        <v>1.3289356293143453</v>
      </c>
    </row>
    <row r="18" spans="1:12" x14ac:dyDescent="0.25">
      <c r="A18" s="12" t="s">
        <v>21</v>
      </c>
      <c r="B18" s="11">
        <v>20930</v>
      </c>
      <c r="C18" s="11">
        <v>16983</v>
      </c>
      <c r="D18" s="11">
        <v>4842</v>
      </c>
      <c r="E18" s="11">
        <v>6426</v>
      </c>
      <c r="F18" s="11">
        <v>82190</v>
      </c>
      <c r="G18" s="11">
        <v>65952</v>
      </c>
      <c r="H18" s="11">
        <v>162</v>
      </c>
      <c r="I18" s="34">
        <f t="shared" si="1"/>
        <v>1.538143783514154</v>
      </c>
      <c r="J18" s="34">
        <f t="shared" si="2"/>
        <v>2.0701067307152945</v>
      </c>
      <c r="K18" s="35">
        <f t="shared" si="0"/>
        <v>378.14814814814815</v>
      </c>
      <c r="L18" s="37">
        <v>1.402080791304162</v>
      </c>
    </row>
    <row r="19" spans="1:12" x14ac:dyDescent="0.25">
      <c r="A19" s="12" t="s">
        <v>22</v>
      </c>
      <c r="B19" s="11">
        <v>23791</v>
      </c>
      <c r="C19" s="11">
        <v>20480</v>
      </c>
      <c r="D19" s="11">
        <v>4630</v>
      </c>
      <c r="E19" s="11">
        <v>5843</v>
      </c>
      <c r="F19" s="11">
        <v>88314</v>
      </c>
      <c r="G19" s="11">
        <v>70987</v>
      </c>
      <c r="H19" s="11">
        <v>180</v>
      </c>
      <c r="I19" s="34">
        <f t="shared" si="1"/>
        <v>1.5164422460382889</v>
      </c>
      <c r="J19" s="34">
        <f t="shared" si="2"/>
        <v>2.0790736741060716</v>
      </c>
      <c r="K19" s="35">
        <f t="shared" si="0"/>
        <v>358.46111111111111</v>
      </c>
      <c r="L19" s="37">
        <v>1.6560010653318658</v>
      </c>
    </row>
    <row r="20" spans="1:12" x14ac:dyDescent="0.25">
      <c r="A20" s="12" t="s">
        <v>23</v>
      </c>
      <c r="B20" s="11">
        <v>15435</v>
      </c>
      <c r="C20" s="11">
        <v>10763</v>
      </c>
      <c r="D20" s="11">
        <v>3439</v>
      </c>
      <c r="E20" s="11">
        <v>5159</v>
      </c>
      <c r="F20" s="11">
        <v>61235</v>
      </c>
      <c r="G20" s="11">
        <v>48308</v>
      </c>
      <c r="H20" s="11">
        <v>128</v>
      </c>
      <c r="I20" s="34">
        <f t="shared" si="1"/>
        <v>2.1220930232558137</v>
      </c>
      <c r="J20" s="34">
        <f t="shared" si="2"/>
        <v>2.9366730881070078</v>
      </c>
      <c r="K20" s="35">
        <f t="shared" si="0"/>
        <v>357.8125</v>
      </c>
      <c r="L20" s="37">
        <v>1.9560251837406106</v>
      </c>
    </row>
    <row r="21" spans="1:12" x14ac:dyDescent="0.25">
      <c r="A21" s="12" t="s">
        <v>24</v>
      </c>
      <c r="B21" s="11">
        <v>19979</v>
      </c>
      <c r="C21" s="11">
        <v>15478</v>
      </c>
      <c r="D21" s="11">
        <v>3258</v>
      </c>
      <c r="E21" s="11">
        <v>4630</v>
      </c>
      <c r="F21" s="11">
        <v>68039</v>
      </c>
      <c r="G21" s="11">
        <v>53070</v>
      </c>
      <c r="H21" s="11">
        <v>146</v>
      </c>
      <c r="I21" s="34">
        <f t="shared" si="1"/>
        <v>2.2469946882862737</v>
      </c>
      <c r="J21" s="34">
        <f t="shared" si="2"/>
        <v>3.1469428256683236</v>
      </c>
      <c r="K21" s="35">
        <f t="shared" si="0"/>
        <v>329.17808219178085</v>
      </c>
      <c r="L21" s="37">
        <v>2.2861540435345833</v>
      </c>
    </row>
    <row r="22" spans="1:12" x14ac:dyDescent="0.25">
      <c r="A22" s="12" t="s">
        <v>25</v>
      </c>
      <c r="B22" s="11">
        <v>15356</v>
      </c>
      <c r="C22" s="11">
        <v>10022</v>
      </c>
      <c r="D22" s="11">
        <v>2910</v>
      </c>
      <c r="E22" s="11">
        <v>4994</v>
      </c>
      <c r="F22" s="11">
        <v>60555</v>
      </c>
      <c r="G22" s="11">
        <v>46493</v>
      </c>
      <c r="H22" s="11">
        <v>108</v>
      </c>
      <c r="I22" s="34">
        <f t="shared" si="1"/>
        <v>2.3699082960119426</v>
      </c>
      <c r="J22" s="34">
        <f t="shared" si="2"/>
        <v>4.4743540791650753</v>
      </c>
      <c r="K22" s="35">
        <f t="shared" si="0"/>
        <v>418.50925925925924</v>
      </c>
      <c r="L22" s="37">
        <v>3.0773574306899576</v>
      </c>
    </row>
    <row r="23" spans="1:12" x14ac:dyDescent="0.25">
      <c r="A23" s="12" t="s">
        <v>26</v>
      </c>
      <c r="B23" s="11">
        <v>17554</v>
      </c>
      <c r="C23" s="11">
        <v>11589</v>
      </c>
      <c r="D23" s="11">
        <v>3945</v>
      </c>
      <c r="E23" s="11">
        <v>6186</v>
      </c>
      <c r="F23" s="11">
        <v>70080</v>
      </c>
      <c r="G23" s="11">
        <v>55202</v>
      </c>
      <c r="H23" s="11">
        <v>128</v>
      </c>
      <c r="I23" s="34">
        <f t="shared" si="1"/>
        <v>2.0794985497545739</v>
      </c>
      <c r="J23" s="34">
        <f t="shared" si="2"/>
        <v>2.9463719898605834</v>
      </c>
      <c r="K23" s="35">
        <f t="shared" si="0"/>
        <v>410.359375</v>
      </c>
      <c r="L23" s="37">
        <v>2.3299619235189559</v>
      </c>
    </row>
    <row r="24" spans="1:12" x14ac:dyDescent="0.25">
      <c r="A24" s="12" t="s">
        <v>27</v>
      </c>
      <c r="B24" s="11">
        <v>21184</v>
      </c>
      <c r="C24" s="11">
        <v>16716</v>
      </c>
      <c r="D24" s="11">
        <v>3750</v>
      </c>
      <c r="E24" s="11">
        <v>5223</v>
      </c>
      <c r="F24" s="11">
        <v>79015</v>
      </c>
      <c r="G24" s="11">
        <v>62731</v>
      </c>
      <c r="H24" s="11">
        <v>160</v>
      </c>
      <c r="I24" s="34">
        <f t="shared" si="1"/>
        <v>1.8957909029192124</v>
      </c>
      <c r="J24" s="34">
        <f t="shared" si="2"/>
        <v>2.7139999999999995</v>
      </c>
      <c r="K24" s="35">
        <f t="shared" si="0"/>
        <v>361.44375000000002</v>
      </c>
      <c r="L24" s="37">
        <v>2.0421656205390164</v>
      </c>
    </row>
    <row r="25" spans="1:12" x14ac:dyDescent="0.25">
      <c r="A25" s="12" t="s">
        <v>28</v>
      </c>
      <c r="B25" s="11">
        <v>19832</v>
      </c>
      <c r="C25" s="11">
        <v>15273</v>
      </c>
      <c r="D25" s="11">
        <v>3704</v>
      </c>
      <c r="E25" s="11">
        <v>5149</v>
      </c>
      <c r="F25" s="11">
        <v>74389</v>
      </c>
      <c r="G25" s="11">
        <v>62731</v>
      </c>
      <c r="H25" s="11">
        <v>177</v>
      </c>
      <c r="I25" s="34">
        <f t="shared" si="1"/>
        <v>1.7824956503039902</v>
      </c>
      <c r="J25" s="34">
        <f t="shared" si="2"/>
        <v>1.7781967273126624</v>
      </c>
      <c r="K25" s="35">
        <f t="shared" si="0"/>
        <v>308.23163841807911</v>
      </c>
      <c r="L25" s="37">
        <v>1.1023345628715808</v>
      </c>
    </row>
    <row r="26" spans="1:12" x14ac:dyDescent="0.25">
      <c r="A26" s="12" t="s">
        <v>29</v>
      </c>
      <c r="B26" s="11">
        <v>67298</v>
      </c>
      <c r="C26" s="11">
        <v>23800</v>
      </c>
      <c r="D26" s="11">
        <v>10570</v>
      </c>
      <c r="E26" s="11">
        <v>13100</v>
      </c>
      <c r="F26" s="11">
        <v>396893</v>
      </c>
      <c r="G26" s="11">
        <v>246073</v>
      </c>
      <c r="H26" s="11">
        <v>400</v>
      </c>
      <c r="I26" s="34">
        <f t="shared" si="1"/>
        <v>4.298221343873518</v>
      </c>
      <c r="J26" s="34">
        <f t="shared" si="2"/>
        <v>3.5671712393566692</v>
      </c>
      <c r="K26" s="35">
        <f t="shared" si="0"/>
        <v>823.98749999999995</v>
      </c>
      <c r="L26" s="37">
        <v>3.1661108556231512</v>
      </c>
    </row>
    <row r="27" spans="1:12" x14ac:dyDescent="0.25">
      <c r="A27" s="12" t="s">
        <v>30</v>
      </c>
      <c r="B27" s="11">
        <v>22628</v>
      </c>
      <c r="C27" s="11">
        <v>13178</v>
      </c>
      <c r="D27" s="11">
        <v>4321</v>
      </c>
      <c r="E27" s="11">
        <v>6482</v>
      </c>
      <c r="F27" s="11">
        <v>99790</v>
      </c>
      <c r="G27" s="11">
        <v>83461</v>
      </c>
      <c r="H27" s="11">
        <v>186</v>
      </c>
      <c r="I27" s="34">
        <f t="shared" si="1"/>
        <v>2.3510620829663686</v>
      </c>
      <c r="J27" s="34">
        <f t="shared" si="2"/>
        <v>2.0317130891146764</v>
      </c>
      <c r="K27" s="35">
        <f t="shared" si="0"/>
        <v>414.84946236559142</v>
      </c>
      <c r="L27" s="37">
        <v>1.3086399800872874</v>
      </c>
    </row>
    <row r="28" spans="1:12" x14ac:dyDescent="0.25">
      <c r="A28" s="12" t="s">
        <v>31</v>
      </c>
      <c r="B28" s="11">
        <v>40029</v>
      </c>
      <c r="C28" s="11">
        <v>22793</v>
      </c>
      <c r="D28" s="11">
        <v>4260</v>
      </c>
      <c r="E28" s="11">
        <v>7778</v>
      </c>
      <c r="F28" s="11">
        <v>158757</v>
      </c>
      <c r="G28" s="11">
        <v>126098</v>
      </c>
      <c r="H28" s="11">
        <v>261</v>
      </c>
      <c r="I28" s="34">
        <f t="shared" si="1"/>
        <v>1.8771550362775786</v>
      </c>
      <c r="J28" s="34">
        <f t="shared" si="2"/>
        <v>2.9373302394186318</v>
      </c>
      <c r="K28" s="35">
        <f t="shared" si="0"/>
        <v>454.89655172413791</v>
      </c>
      <c r="L28" s="37">
        <v>2.4972839973476746</v>
      </c>
    </row>
    <row r="29" spans="1:12" x14ac:dyDescent="0.25">
      <c r="A29" s="12" t="s">
        <v>32</v>
      </c>
      <c r="B29" s="11">
        <v>54922</v>
      </c>
      <c r="C29" s="11">
        <v>17623</v>
      </c>
      <c r="D29" s="11">
        <v>6019</v>
      </c>
      <c r="E29" s="11">
        <v>12038</v>
      </c>
      <c r="F29" s="11">
        <v>229517</v>
      </c>
      <c r="G29" s="11">
        <v>190508</v>
      </c>
      <c r="H29" s="11">
        <v>305</v>
      </c>
      <c r="I29" s="34">
        <f t="shared" si="1"/>
        <v>2.0317628057599024</v>
      </c>
      <c r="J29" s="34">
        <f t="shared" si="2"/>
        <v>2.1249104611353662</v>
      </c>
      <c r="K29" s="35">
        <f t="shared" si="0"/>
        <v>572.44262295081967</v>
      </c>
      <c r="L29" s="37">
        <v>1.4930869637977795</v>
      </c>
    </row>
    <row r="30" spans="1:12" x14ac:dyDescent="0.25">
      <c r="A30" s="12" t="s">
        <v>33</v>
      </c>
      <c r="B30" s="11">
        <v>58966</v>
      </c>
      <c r="C30" s="11">
        <v>24947</v>
      </c>
      <c r="D30" s="11">
        <v>10742</v>
      </c>
      <c r="E30" s="11">
        <v>16298</v>
      </c>
      <c r="F30" s="11">
        <v>263083</v>
      </c>
      <c r="G30" s="11">
        <v>195044</v>
      </c>
      <c r="H30" s="11">
        <v>375</v>
      </c>
      <c r="I30" s="34">
        <f t="shared" si="1"/>
        <v>1.632781377489801</v>
      </c>
      <c r="J30" s="34">
        <f t="shared" si="2"/>
        <v>1.6890461118351641</v>
      </c>
      <c r="K30" s="35">
        <f t="shared" si="0"/>
        <v>544.31200000000001</v>
      </c>
      <c r="L30" s="37">
        <v>1.5205098113972755</v>
      </c>
    </row>
    <row r="31" spans="1:12" x14ac:dyDescent="0.25">
      <c r="A31" s="12" t="s">
        <v>34</v>
      </c>
      <c r="B31" s="11">
        <v>51709</v>
      </c>
      <c r="C31" s="11">
        <v>20416</v>
      </c>
      <c r="D31" s="11">
        <v>10533</v>
      </c>
      <c r="E31" s="11">
        <v>14585</v>
      </c>
      <c r="F31" s="11">
        <v>351535</v>
      </c>
      <c r="G31" s="11">
        <v>237682</v>
      </c>
      <c r="H31" s="11">
        <v>339</v>
      </c>
      <c r="I31" s="34">
        <f t="shared" si="1"/>
        <v>2.2781277026967999</v>
      </c>
      <c r="J31" s="34">
        <f t="shared" si="2"/>
        <v>3.1885460697059136</v>
      </c>
      <c r="K31" s="35">
        <f t="shared" si="0"/>
        <v>884.44247787610618</v>
      </c>
      <c r="L31" s="37">
        <v>3.050896113028037</v>
      </c>
    </row>
    <row r="32" spans="1:12" x14ac:dyDescent="0.25">
      <c r="A32" s="12" t="s">
        <v>35</v>
      </c>
      <c r="B32" s="11">
        <v>43091</v>
      </c>
      <c r="C32" s="11">
        <v>9074</v>
      </c>
      <c r="D32" s="11">
        <v>10186</v>
      </c>
      <c r="E32" s="11">
        <v>17536</v>
      </c>
      <c r="F32" s="11">
        <v>227930</v>
      </c>
      <c r="G32" s="11">
        <v>161025</v>
      </c>
      <c r="H32" s="11">
        <v>242</v>
      </c>
      <c r="I32" s="34">
        <f t="shared" si="1"/>
        <v>1.9124641592174061</v>
      </c>
      <c r="J32" s="34">
        <f t="shared" si="2"/>
        <v>2.7141855698876927</v>
      </c>
      <c r="K32" s="35">
        <f t="shared" si="0"/>
        <v>763.79752066115702</v>
      </c>
      <c r="L32" s="37">
        <v>2.3925468430040016</v>
      </c>
    </row>
    <row r="33" spans="1:15" x14ac:dyDescent="0.25">
      <c r="A33" s="12" t="s">
        <v>36</v>
      </c>
      <c r="B33" s="11">
        <v>54431</v>
      </c>
      <c r="C33" s="11">
        <v>25310</v>
      </c>
      <c r="D33" s="11">
        <v>9714</v>
      </c>
      <c r="E33" s="11">
        <v>15223</v>
      </c>
      <c r="F33" s="11">
        <v>254692</v>
      </c>
      <c r="G33" s="11">
        <v>181436</v>
      </c>
      <c r="H33" s="11">
        <v>290</v>
      </c>
      <c r="I33" s="34">
        <f t="shared" si="1"/>
        <v>1.822785285520246</v>
      </c>
      <c r="J33" s="34">
        <f t="shared" si="2"/>
        <v>2.6004415951381938</v>
      </c>
      <c r="K33" s="35">
        <f t="shared" si="0"/>
        <v>690.55517241379312</v>
      </c>
      <c r="L33" s="37">
        <v>2.5102239492798848</v>
      </c>
    </row>
    <row r="34" spans="1:15" x14ac:dyDescent="0.25">
      <c r="A34" s="12" t="s">
        <v>37</v>
      </c>
      <c r="B34" s="11">
        <v>17600</v>
      </c>
      <c r="C34" s="11">
        <v>12701</v>
      </c>
      <c r="D34" s="11">
        <v>2621</v>
      </c>
      <c r="E34" s="11">
        <v>4389</v>
      </c>
      <c r="F34" s="11">
        <v>63503</v>
      </c>
      <c r="G34" s="11">
        <v>50802</v>
      </c>
      <c r="H34" s="11">
        <v>139</v>
      </c>
      <c r="I34" s="34">
        <f t="shared" si="1"/>
        <v>1.9934730948273054</v>
      </c>
      <c r="J34" s="34">
        <f t="shared" si="2"/>
        <v>3.4862304738429781</v>
      </c>
      <c r="K34" s="35">
        <f t="shared" si="0"/>
        <v>330.23741007194246</v>
      </c>
      <c r="L34" s="37">
        <v>2.0484273111328508</v>
      </c>
    </row>
    <row r="35" spans="1:15" x14ac:dyDescent="0.25">
      <c r="A35" s="12" t="s">
        <v>38</v>
      </c>
      <c r="B35" s="11">
        <v>5480</v>
      </c>
      <c r="C35" s="11">
        <v>3800</v>
      </c>
      <c r="D35" s="11">
        <v>1019</v>
      </c>
      <c r="E35" s="11">
        <v>2593</v>
      </c>
      <c r="F35" s="11">
        <v>21523</v>
      </c>
      <c r="G35" s="11">
        <v>19142</v>
      </c>
      <c r="H35" s="11">
        <v>50</v>
      </c>
      <c r="I35" s="34">
        <f t="shared" si="1"/>
        <v>2.1346886912325287</v>
      </c>
      <c r="J35" s="34">
        <f t="shared" si="2"/>
        <v>4.673209028459274</v>
      </c>
      <c r="K35" s="35">
        <f t="shared" ref="K35:K53" si="3">(F35-B35)/H35</f>
        <v>320.86</v>
      </c>
      <c r="L35" s="37">
        <v>-0.42179522741257908</v>
      </c>
    </row>
    <row r="36" spans="1:15" x14ac:dyDescent="0.25">
      <c r="A36" s="12" t="s">
        <v>42</v>
      </c>
      <c r="B36" s="11">
        <v>5443</v>
      </c>
      <c r="C36" s="11">
        <v>3629</v>
      </c>
      <c r="D36" s="11">
        <v>1019</v>
      </c>
      <c r="E36" s="11">
        <v>2685</v>
      </c>
      <c r="F36" s="11">
        <v>21523</v>
      </c>
      <c r="G36" s="11">
        <v>19142</v>
      </c>
      <c r="H36" s="11">
        <v>50</v>
      </c>
      <c r="I36" s="34">
        <f t="shared" si="1"/>
        <v>2.177671068427371</v>
      </c>
      <c r="J36" s="34">
        <f t="shared" si="2"/>
        <v>4.673209028459274</v>
      </c>
      <c r="K36" s="35">
        <f t="shared" si="3"/>
        <v>321.60000000000002</v>
      </c>
      <c r="L36" s="37">
        <v>1.8189080399073247</v>
      </c>
    </row>
    <row r="37" spans="1:15" x14ac:dyDescent="0.25">
      <c r="A37" s="12" t="s">
        <v>39</v>
      </c>
      <c r="B37" s="11">
        <v>8505</v>
      </c>
      <c r="C37" s="11">
        <v>4536</v>
      </c>
      <c r="D37" s="11">
        <v>1759</v>
      </c>
      <c r="E37" s="11">
        <v>4260</v>
      </c>
      <c r="F37" s="11">
        <v>32999</v>
      </c>
      <c r="G37" s="11">
        <v>28259</v>
      </c>
      <c r="H37" s="11">
        <v>70</v>
      </c>
      <c r="I37" s="34">
        <f t="shared" si="1"/>
        <v>2.267093162734906</v>
      </c>
      <c r="J37" s="34">
        <f t="shared" si="2"/>
        <v>3.8495898643709898</v>
      </c>
      <c r="K37" s="35">
        <f t="shared" si="3"/>
        <v>349.91428571428571</v>
      </c>
      <c r="L37" s="37">
        <v>-0.33352544964961839</v>
      </c>
    </row>
    <row r="38" spans="1:15" x14ac:dyDescent="0.25">
      <c r="A38" s="12" t="s">
        <v>40</v>
      </c>
      <c r="B38" s="11">
        <v>9979</v>
      </c>
      <c r="C38" s="11">
        <v>6940</v>
      </c>
      <c r="D38" s="11">
        <v>1926</v>
      </c>
      <c r="E38" s="11">
        <v>3630</v>
      </c>
      <c r="F38" s="11">
        <v>38329</v>
      </c>
      <c r="G38" s="11">
        <v>31751</v>
      </c>
      <c r="H38" s="11">
        <v>86</v>
      </c>
      <c r="I38" s="34">
        <f t="shared" si="1"/>
        <v>2.0737798886341303</v>
      </c>
      <c r="J38" s="34">
        <f t="shared" si="2"/>
        <v>3.9713588833345406</v>
      </c>
      <c r="K38" s="35">
        <f t="shared" si="3"/>
        <v>329.6511627906977</v>
      </c>
      <c r="L38" s="37">
        <v>1.6407824086487217</v>
      </c>
    </row>
    <row r="39" spans="1:15" x14ac:dyDescent="0.25">
      <c r="A39" s="12" t="s">
        <v>41</v>
      </c>
      <c r="B39" s="11">
        <v>11975</v>
      </c>
      <c r="C39" s="11">
        <v>9639</v>
      </c>
      <c r="D39" s="11">
        <v>1815</v>
      </c>
      <c r="E39" s="11">
        <v>3593</v>
      </c>
      <c r="F39" s="11">
        <v>41640</v>
      </c>
      <c r="G39" s="11">
        <v>35153</v>
      </c>
      <c r="H39" s="11">
        <v>104</v>
      </c>
      <c r="I39" s="34">
        <f t="shared" si="1"/>
        <v>1.2633036255083498</v>
      </c>
      <c r="J39" s="34">
        <f t="shared" si="2"/>
        <v>3.4366391184573004</v>
      </c>
      <c r="K39" s="35">
        <f t="shared" si="3"/>
        <v>285.24038461538464</v>
      </c>
      <c r="L39" s="37">
        <v>1.9423152986189858</v>
      </c>
    </row>
    <row r="40" spans="1:15" x14ac:dyDescent="0.25">
      <c r="A40" s="12" t="s">
        <v>43</v>
      </c>
      <c r="B40" s="11">
        <v>3813</v>
      </c>
      <c r="C40" s="11">
        <v>2750</v>
      </c>
      <c r="D40" s="11">
        <v>926</v>
      </c>
      <c r="E40" s="11">
        <v>1991</v>
      </c>
      <c r="F40" s="11">
        <v>15650</v>
      </c>
      <c r="G40" s="11">
        <v>14061</v>
      </c>
      <c r="H40" s="11">
        <v>37</v>
      </c>
      <c r="I40" s="34">
        <f t="shared" si="1"/>
        <v>2.697627204669458</v>
      </c>
      <c r="J40" s="34">
        <f t="shared" si="2"/>
        <v>4.6377911388710524</v>
      </c>
      <c r="K40" s="35">
        <f t="shared" si="3"/>
        <v>319.91891891891891</v>
      </c>
      <c r="L40" s="37">
        <v>2.2163904272478363</v>
      </c>
    </row>
    <row r="41" spans="1:15" x14ac:dyDescent="0.25">
      <c r="A41" s="12" t="s">
        <v>44</v>
      </c>
      <c r="B41" s="11">
        <v>6223</v>
      </c>
      <c r="C41" s="11">
        <v>5289</v>
      </c>
      <c r="D41" s="11">
        <v>715</v>
      </c>
      <c r="E41" s="11">
        <v>1700</v>
      </c>
      <c r="F41" s="11">
        <v>19500</v>
      </c>
      <c r="G41" s="11">
        <v>17920</v>
      </c>
      <c r="H41" s="11">
        <v>50</v>
      </c>
      <c r="I41" s="34">
        <f t="shared" si="1"/>
        <v>1.8964467005076142</v>
      </c>
      <c r="J41" s="34">
        <f t="shared" si="2"/>
        <v>4.4195804195804191</v>
      </c>
      <c r="K41" s="35">
        <f t="shared" si="3"/>
        <v>265.54000000000002</v>
      </c>
      <c r="L41" s="37">
        <v>2.3196080246367878</v>
      </c>
    </row>
    <row r="42" spans="1:15" x14ac:dyDescent="0.25">
      <c r="A42" s="12" t="s">
        <v>45</v>
      </c>
      <c r="B42" s="11">
        <v>8500</v>
      </c>
      <c r="C42" s="11">
        <v>6468</v>
      </c>
      <c r="D42" s="11">
        <v>1396</v>
      </c>
      <c r="E42" s="11">
        <v>2847</v>
      </c>
      <c r="F42">
        <v>28919</v>
      </c>
      <c r="G42" s="11">
        <v>25855</v>
      </c>
      <c r="H42" s="11">
        <v>82</v>
      </c>
      <c r="I42" s="34">
        <f t="shared" si="1"/>
        <v>1.7078213511287423</v>
      </c>
      <c r="J42" s="34">
        <f t="shared" si="2"/>
        <v>2.6766370815570619</v>
      </c>
      <c r="K42" s="35">
        <f t="shared" si="3"/>
        <v>249.01219512195121</v>
      </c>
      <c r="L42" s="37">
        <v>1.9536471718988788</v>
      </c>
    </row>
    <row r="43" spans="1:15" x14ac:dyDescent="0.25">
      <c r="A43" s="12" t="s">
        <v>46</v>
      </c>
      <c r="B43" s="11">
        <v>1972</v>
      </c>
      <c r="C43" s="11">
        <v>1124</v>
      </c>
      <c r="D43" s="11">
        <v>610</v>
      </c>
      <c r="E43" s="11">
        <v>1300</v>
      </c>
      <c r="F43" s="11">
        <v>5670</v>
      </c>
      <c r="G43" s="11">
        <v>5349</v>
      </c>
      <c r="H43" s="11">
        <v>19</v>
      </c>
      <c r="I43" s="34">
        <f t="shared" si="1"/>
        <v>6.468344774980932</v>
      </c>
      <c r="J43" s="34">
        <f t="shared" si="2"/>
        <v>2.7696289905090596</v>
      </c>
      <c r="K43" s="35">
        <f t="shared" si="3"/>
        <v>194.63157894736841</v>
      </c>
      <c r="L43" s="37"/>
      <c r="M43" s="40">
        <v>-20.905798935275172</v>
      </c>
      <c r="N43" s="39" t="s">
        <v>165</v>
      </c>
      <c r="O43" s="39"/>
    </row>
    <row r="44" spans="1:15" x14ac:dyDescent="0.25">
      <c r="A44" s="12" t="s">
        <v>47</v>
      </c>
      <c r="B44" s="11">
        <v>9400</v>
      </c>
      <c r="C44" s="11">
        <v>5800</v>
      </c>
      <c r="D44" s="11">
        <v>1945</v>
      </c>
      <c r="E44" s="11">
        <v>4074</v>
      </c>
      <c r="F44" s="11">
        <v>35990</v>
      </c>
      <c r="G44" s="11">
        <v>29600</v>
      </c>
      <c r="H44" s="11">
        <v>78</v>
      </c>
      <c r="I44" s="34">
        <f t="shared" si="1"/>
        <v>2.1678650142717779</v>
      </c>
      <c r="J44" s="34">
        <f t="shared" si="2"/>
        <v>4.211983389361281</v>
      </c>
      <c r="K44" s="35">
        <f t="shared" si="3"/>
        <v>340.89743589743591</v>
      </c>
      <c r="L44" s="37">
        <v>2.1134354091182597</v>
      </c>
    </row>
    <row r="45" spans="1:15" x14ac:dyDescent="0.25">
      <c r="A45" s="12" t="s">
        <v>48</v>
      </c>
      <c r="B45" s="11">
        <v>10200</v>
      </c>
      <c r="C45" s="11">
        <v>6600</v>
      </c>
      <c r="D45" s="11">
        <v>1815</v>
      </c>
      <c r="E45" s="11">
        <v>3852</v>
      </c>
      <c r="F45" s="11">
        <v>37500</v>
      </c>
      <c r="G45" s="11">
        <v>31700</v>
      </c>
      <c r="H45" s="11">
        <v>84</v>
      </c>
      <c r="I45" s="34">
        <f t="shared" si="1"/>
        <v>2.1039343572480536</v>
      </c>
      <c r="J45" s="34">
        <f t="shared" si="2"/>
        <v>3.804276531549259</v>
      </c>
      <c r="K45" s="35">
        <f t="shared" si="3"/>
        <v>325</v>
      </c>
      <c r="L45" s="37">
        <v>1.731811688935829</v>
      </c>
    </row>
    <row r="46" spans="1:15" x14ac:dyDescent="0.25">
      <c r="A46" s="12" t="s">
        <v>49</v>
      </c>
      <c r="B46" s="11">
        <v>12900</v>
      </c>
      <c r="C46" s="11">
        <v>6800</v>
      </c>
      <c r="D46" s="11">
        <v>1801</v>
      </c>
      <c r="E46" s="11">
        <v>4769</v>
      </c>
      <c r="F46" s="11">
        <v>47790</v>
      </c>
      <c r="G46" s="11">
        <v>40800</v>
      </c>
      <c r="H46" s="11">
        <v>106</v>
      </c>
      <c r="I46" s="34">
        <f t="shared" si="1"/>
        <v>1.9389208157453086</v>
      </c>
      <c r="J46" s="34">
        <f t="shared" si="2"/>
        <v>3.6614878526604713</v>
      </c>
      <c r="K46" s="35">
        <f t="shared" si="3"/>
        <v>329.15094339622641</v>
      </c>
      <c r="L46" s="37">
        <v>1.4331966638149827</v>
      </c>
    </row>
    <row r="47" spans="1:15" s="9" customFormat="1" x14ac:dyDescent="0.25">
      <c r="A47" s="12" t="s">
        <v>50</v>
      </c>
      <c r="B47" s="11">
        <v>13800</v>
      </c>
      <c r="C47" s="11">
        <v>7000</v>
      </c>
      <c r="D47" s="11">
        <v>1482</v>
      </c>
      <c r="E47" s="11">
        <v>4630</v>
      </c>
      <c r="F47" s="11">
        <v>48790</v>
      </c>
      <c r="G47" s="11">
        <v>42500</v>
      </c>
      <c r="H47" s="11">
        <v>118</v>
      </c>
      <c r="I47" s="34">
        <f t="shared" si="1"/>
        <v>1.8305946202054575</v>
      </c>
      <c r="J47" s="34">
        <f t="shared" si="2"/>
        <v>3.5968343283240696</v>
      </c>
      <c r="K47" s="35">
        <f t="shared" si="3"/>
        <v>296.52542372881356</v>
      </c>
      <c r="L47" s="37">
        <v>0.7883177963388911</v>
      </c>
    </row>
    <row r="48" spans="1:15" x14ac:dyDescent="0.25">
      <c r="A48" s="12" t="s">
        <v>51</v>
      </c>
      <c r="B48" s="11">
        <v>16100</v>
      </c>
      <c r="C48" s="11">
        <v>12000</v>
      </c>
      <c r="D48" s="11">
        <v>3519</v>
      </c>
      <c r="E48" s="11">
        <v>5649</v>
      </c>
      <c r="F48" s="11">
        <v>61500</v>
      </c>
      <c r="G48" s="11">
        <v>51850</v>
      </c>
      <c r="H48" s="11">
        <v>146</v>
      </c>
      <c r="I48" s="34">
        <f t="shared" si="1"/>
        <v>1.3184127596630009</v>
      </c>
      <c r="J48" s="34">
        <f t="shared" si="2"/>
        <v>1.8782577553554676</v>
      </c>
      <c r="K48" s="35">
        <f t="shared" si="3"/>
        <v>310.95890410958901</v>
      </c>
      <c r="L48" s="37">
        <v>1.2770117038398316</v>
      </c>
    </row>
    <row r="49" spans="1:12" x14ac:dyDescent="0.25">
      <c r="A49" s="12" t="s">
        <v>52</v>
      </c>
      <c r="B49" s="11">
        <v>3270</v>
      </c>
      <c r="C49" s="11">
        <v>1700</v>
      </c>
      <c r="D49" s="11">
        <v>519</v>
      </c>
      <c r="E49" s="11">
        <v>2908</v>
      </c>
      <c r="F49" s="11">
        <v>11500</v>
      </c>
      <c r="G49" s="11">
        <v>10500</v>
      </c>
      <c r="H49" s="11">
        <v>30</v>
      </c>
      <c r="I49" s="34">
        <f t="shared" si="1"/>
        <v>2.1905957862425005</v>
      </c>
      <c r="J49" s="34">
        <f t="shared" si="2"/>
        <v>6.4226075786769439</v>
      </c>
      <c r="K49" s="35">
        <f t="shared" si="3"/>
        <v>274.33333333333331</v>
      </c>
      <c r="L49" s="37">
        <v>1.2676422215787451</v>
      </c>
    </row>
    <row r="50" spans="1:12" s="9" customFormat="1" x14ac:dyDescent="0.25">
      <c r="A50" s="12" t="s">
        <v>53</v>
      </c>
      <c r="B50" s="11">
        <v>5250</v>
      </c>
      <c r="C50" s="11">
        <v>4600</v>
      </c>
      <c r="D50" s="11">
        <v>1759</v>
      </c>
      <c r="E50" s="11">
        <v>2222</v>
      </c>
      <c r="F50" s="11">
        <v>20600</v>
      </c>
      <c r="G50" s="11">
        <v>17100</v>
      </c>
      <c r="H50" s="11">
        <v>50</v>
      </c>
      <c r="I50" s="34">
        <f t="shared" si="1"/>
        <v>2.8077753779697625</v>
      </c>
      <c r="J50" s="34">
        <f t="shared" si="2"/>
        <v>3.9795338260375215</v>
      </c>
      <c r="K50" s="35">
        <f t="shared" si="3"/>
        <v>307</v>
      </c>
      <c r="L50" s="37">
        <v>1.8358960289427095</v>
      </c>
    </row>
    <row r="51" spans="1:12" s="9" customFormat="1" x14ac:dyDescent="0.25">
      <c r="A51" s="32" t="s">
        <v>54</v>
      </c>
      <c r="B51" s="11">
        <v>10700</v>
      </c>
      <c r="C51" s="11">
        <v>8400</v>
      </c>
      <c r="D51" s="11">
        <v>2037</v>
      </c>
      <c r="E51" s="11">
        <v>3111</v>
      </c>
      <c r="F51" s="11">
        <v>44450</v>
      </c>
      <c r="G51" s="11">
        <v>36740</v>
      </c>
      <c r="H51" s="11">
        <v>97</v>
      </c>
      <c r="I51" s="34">
        <f t="shared" si="1"/>
        <v>2.2077597957342241</v>
      </c>
      <c r="J51" s="34">
        <f t="shared" si="2"/>
        <v>3.9020390811229371</v>
      </c>
      <c r="K51" s="35">
        <f t="shared" si="3"/>
        <v>347.93814432989689</v>
      </c>
      <c r="L51" s="37">
        <v>2.5282954228071981</v>
      </c>
    </row>
    <row r="52" spans="1:12" x14ac:dyDescent="0.25">
      <c r="A52" s="33" t="s">
        <v>55</v>
      </c>
      <c r="B52" s="11">
        <v>11454</v>
      </c>
      <c r="C52" s="11">
        <v>10141</v>
      </c>
      <c r="D52" s="11">
        <v>806</v>
      </c>
      <c r="E52" s="11">
        <v>2248</v>
      </c>
      <c r="F52" s="11">
        <v>12700</v>
      </c>
      <c r="G52" s="11">
        <v>11660</v>
      </c>
      <c r="H52" s="11">
        <v>34</v>
      </c>
      <c r="I52" s="34">
        <f t="shared" si="1"/>
        <v>2.6780615158684835</v>
      </c>
      <c r="J52" s="34">
        <f t="shared" si="2"/>
        <v>3.795066413662239</v>
      </c>
      <c r="K52" s="36">
        <f t="shared" si="3"/>
        <v>36.647058823529413</v>
      </c>
      <c r="L52" s="34">
        <v>-7.145343718578083E-2</v>
      </c>
    </row>
    <row r="53" spans="1:12" s="9" customFormat="1" x14ac:dyDescent="0.25">
      <c r="A53" s="10" t="s">
        <v>56</v>
      </c>
      <c r="B53" s="11">
        <v>12245</v>
      </c>
      <c r="C53" s="11">
        <v>6000</v>
      </c>
      <c r="D53" s="11">
        <v>1722</v>
      </c>
      <c r="E53" s="11">
        <v>5204</v>
      </c>
      <c r="F53" s="11">
        <v>45880</v>
      </c>
      <c r="G53" s="11">
        <v>40000</v>
      </c>
      <c r="H53" s="11">
        <v>98</v>
      </c>
      <c r="I53" s="34">
        <f t="shared" si="1"/>
        <v>1.8301117115427448</v>
      </c>
      <c r="J53" s="34">
        <f t="shared" si="2"/>
        <v>3.484320557491289</v>
      </c>
      <c r="K53" s="35">
        <f t="shared" si="3"/>
        <v>343.21428571428572</v>
      </c>
      <c r="L53" s="37">
        <v>1.3308043653939072</v>
      </c>
    </row>
  </sheetData>
  <sortState xmlns:xlrd2="http://schemas.microsoft.com/office/spreadsheetml/2017/richdata2" ref="A4:L53">
    <sortCondition ref="A3:A53"/>
  </sortState>
  <mergeCells count="12">
    <mergeCell ref="K1:K2"/>
    <mergeCell ref="L1:L2"/>
    <mergeCell ref="F1:F2"/>
    <mergeCell ref="H1:H2"/>
    <mergeCell ref="A1:A2"/>
    <mergeCell ref="B1:B2"/>
    <mergeCell ref="C1:C2"/>
    <mergeCell ref="G1:G2"/>
    <mergeCell ref="D1:D2"/>
    <mergeCell ref="E1:E2"/>
    <mergeCell ref="I1:I2"/>
    <mergeCell ref="J1:J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E15C0-FEE6-2D41-A021-2AAB0DE3A2B8}">
  <sheetPr codeName="Tabelle2"/>
  <dimension ref="A1:G26"/>
  <sheetViews>
    <sheetView workbookViewId="0">
      <selection activeCell="A23" sqref="A23"/>
    </sheetView>
  </sheetViews>
  <sheetFormatPr baseColWidth="10" defaultColWidth="10.875" defaultRowHeight="14.25" x14ac:dyDescent="0.2"/>
  <cols>
    <col min="1" max="16384" width="10.875" style="1"/>
  </cols>
  <sheetData>
    <row r="1" spans="1:7" ht="15" x14ac:dyDescent="0.25">
      <c r="A1" s="6" t="s">
        <v>136</v>
      </c>
      <c r="B1" s="3"/>
      <c r="C1" s="3"/>
      <c r="D1" s="3"/>
      <c r="E1" s="3"/>
      <c r="F1" s="3"/>
      <c r="G1" s="3"/>
    </row>
    <row r="2" spans="1:7" ht="15" x14ac:dyDescent="0.25">
      <c r="A2" s="6" t="s">
        <v>135</v>
      </c>
      <c r="B2" s="3"/>
      <c r="C2" s="3"/>
      <c r="D2" s="3"/>
      <c r="E2" s="3"/>
      <c r="F2" s="3"/>
      <c r="G2" s="3"/>
    </row>
    <row r="3" spans="1:7" ht="15" x14ac:dyDescent="0.25">
      <c r="A3" s="3"/>
      <c r="B3" s="3"/>
      <c r="C3" s="3"/>
      <c r="D3" s="3"/>
      <c r="E3" s="3"/>
      <c r="F3" s="3"/>
      <c r="G3" s="3"/>
    </row>
    <row r="4" spans="1:7" ht="15" x14ac:dyDescent="0.25">
      <c r="A4" s="3"/>
      <c r="B4" s="3"/>
      <c r="C4" s="3"/>
      <c r="D4" s="3"/>
      <c r="E4" s="3"/>
      <c r="F4" s="3"/>
      <c r="G4" s="3"/>
    </row>
    <row r="5" spans="1:7" ht="15" x14ac:dyDescent="0.25">
      <c r="A5" s="3"/>
      <c r="B5" s="3"/>
      <c r="C5" s="3"/>
      <c r="D5" s="3"/>
      <c r="E5" s="3"/>
      <c r="F5" s="3"/>
      <c r="G5" s="3"/>
    </row>
    <row r="6" spans="1:7" ht="15" x14ac:dyDescent="0.25">
      <c r="A6" s="3"/>
      <c r="B6" s="3"/>
      <c r="C6" s="3"/>
      <c r="D6" s="3"/>
      <c r="E6" s="3"/>
      <c r="F6" s="3"/>
      <c r="G6" s="3"/>
    </row>
    <row r="7" spans="1:7" ht="15" x14ac:dyDescent="0.25">
      <c r="A7" s="3"/>
      <c r="B7" s="3"/>
      <c r="C7" s="3"/>
      <c r="D7" s="3"/>
      <c r="E7" s="3"/>
      <c r="F7" s="3"/>
      <c r="G7" s="3"/>
    </row>
    <row r="8" spans="1:7" ht="15" x14ac:dyDescent="0.25">
      <c r="A8" s="3"/>
      <c r="B8" s="3"/>
      <c r="C8" s="3"/>
      <c r="D8" s="3"/>
      <c r="E8" s="3"/>
      <c r="F8" s="3"/>
      <c r="G8" s="3"/>
    </row>
    <row r="9" spans="1:7" ht="15" x14ac:dyDescent="0.25">
      <c r="A9" s="4" t="s">
        <v>134</v>
      </c>
      <c r="B9" s="3"/>
      <c r="C9" s="3"/>
      <c r="D9" s="3"/>
      <c r="E9" s="3"/>
      <c r="F9" s="3"/>
      <c r="G9" s="3"/>
    </row>
    <row r="10" spans="1:7" ht="15" x14ac:dyDescent="0.25">
      <c r="A10" s="5" t="s">
        <v>149</v>
      </c>
      <c r="B10" s="3"/>
      <c r="C10" s="3"/>
      <c r="D10" s="3"/>
      <c r="E10" s="3"/>
      <c r="F10" s="3"/>
      <c r="G10" s="3"/>
    </row>
    <row r="11" spans="1:7" ht="15" x14ac:dyDescent="0.25">
      <c r="A11" s="4"/>
      <c r="B11" s="3"/>
      <c r="C11" s="3"/>
      <c r="D11" s="3"/>
      <c r="E11" s="3"/>
      <c r="F11" s="3"/>
      <c r="G11" s="3"/>
    </row>
    <row r="12" spans="1:7" ht="15" x14ac:dyDescent="0.25">
      <c r="A12" s="4" t="s">
        <v>133</v>
      </c>
      <c r="B12" s="3"/>
      <c r="C12" s="3"/>
      <c r="D12" s="3"/>
      <c r="E12" s="3"/>
      <c r="F12" s="3"/>
      <c r="G12" s="3"/>
    </row>
    <row r="13" spans="1:7" ht="15" x14ac:dyDescent="0.25">
      <c r="A13" s="4" t="s">
        <v>132</v>
      </c>
      <c r="B13" s="3"/>
      <c r="C13" s="3"/>
      <c r="D13" s="3"/>
      <c r="E13" s="3"/>
      <c r="F13" s="3"/>
      <c r="G13" s="3"/>
    </row>
    <row r="14" spans="1:7" ht="15" x14ac:dyDescent="0.25">
      <c r="A14" s="4" t="s">
        <v>131</v>
      </c>
      <c r="B14" s="3"/>
      <c r="C14" s="3"/>
      <c r="D14" s="3"/>
      <c r="E14" s="3"/>
      <c r="F14" s="3"/>
      <c r="G14" s="3"/>
    </row>
    <row r="15" spans="1:7" ht="15" x14ac:dyDescent="0.25">
      <c r="A15" s="4"/>
      <c r="B15" s="3"/>
      <c r="C15" s="3"/>
      <c r="D15" s="3"/>
      <c r="E15" s="3"/>
      <c r="F15" s="3"/>
      <c r="G15" s="3"/>
    </row>
    <row r="16" spans="1:7" ht="15" x14ac:dyDescent="0.25">
      <c r="A16" s="4" t="s">
        <v>130</v>
      </c>
      <c r="B16" s="3"/>
      <c r="C16" s="3"/>
      <c r="D16" s="3"/>
      <c r="E16" s="3"/>
      <c r="F16" s="3"/>
      <c r="G16" s="3"/>
    </row>
    <row r="17" spans="1:7" ht="15" x14ac:dyDescent="0.25">
      <c r="A17" s="4" t="s">
        <v>129</v>
      </c>
      <c r="B17" s="3"/>
      <c r="C17" s="3"/>
      <c r="D17" s="3"/>
      <c r="E17" s="3"/>
      <c r="F17" s="3"/>
      <c r="G17" s="3"/>
    </row>
    <row r="18" spans="1:7" ht="15" x14ac:dyDescent="0.25">
      <c r="A18" s="4" t="s">
        <v>128</v>
      </c>
      <c r="B18" s="3"/>
      <c r="C18" s="3"/>
      <c r="D18" s="3"/>
      <c r="E18" s="3"/>
      <c r="F18" s="3"/>
      <c r="G18" s="3"/>
    </row>
    <row r="19" spans="1:7" ht="15" x14ac:dyDescent="0.25">
      <c r="A19" s="4" t="s">
        <v>127</v>
      </c>
      <c r="B19" s="3"/>
      <c r="C19" s="3"/>
      <c r="D19" s="3"/>
      <c r="E19" s="3"/>
      <c r="F19" s="3"/>
      <c r="G19" s="3"/>
    </row>
    <row r="20" spans="1:7" ht="15" x14ac:dyDescent="0.25">
      <c r="A20" s="3"/>
      <c r="B20" s="3"/>
      <c r="C20" s="3"/>
      <c r="D20" s="3"/>
      <c r="E20" s="3"/>
      <c r="F20" s="3"/>
      <c r="G20" s="3"/>
    </row>
    <row r="21" spans="1:7" ht="15" x14ac:dyDescent="0.25">
      <c r="A21" s="7" t="s">
        <v>126</v>
      </c>
      <c r="B21" s="3"/>
      <c r="C21" s="3"/>
      <c r="D21" s="3"/>
      <c r="E21" s="3"/>
      <c r="F21" s="3"/>
      <c r="G21" s="3"/>
    </row>
    <row r="22" spans="1:7" ht="15" x14ac:dyDescent="0.25">
      <c r="A22" s="3"/>
      <c r="B22" s="3"/>
      <c r="C22" s="3"/>
      <c r="D22" s="3"/>
      <c r="E22" s="3"/>
      <c r="F22" s="3"/>
      <c r="G22" s="3"/>
    </row>
    <row r="23" spans="1:7" x14ac:dyDescent="0.2">
      <c r="A23" s="2"/>
    </row>
    <row r="24" spans="1:7" x14ac:dyDescent="0.2">
      <c r="A24" s="8"/>
    </row>
    <row r="25" spans="1:7" x14ac:dyDescent="0.2">
      <c r="A25" s="2"/>
    </row>
    <row r="26" spans="1:7" x14ac:dyDescent="0.2">
      <c r="A26" s="8"/>
    </row>
  </sheetData>
  <hyperlinks>
    <hyperlink ref="A21" r:id="rId1" xr:uid="{C5339DB6-7D4D-F940-817F-3E801CDE5723}"/>
  </hyperlinks>
  <pageMargins left="0.7" right="0.7" top="0.78740157499999996" bottom="0.78740157499999996" header="0.3" footer="0.3"/>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DATA</vt:lpstr>
      <vt:lpstr>Minimum Fuel</vt:lpstr>
      <vt:lpstr>A</vt:lpstr>
      <vt:lpstr>B</vt:lpstr>
      <vt:lpstr>C</vt:lpstr>
      <vt:lpstr>D</vt:lpstr>
      <vt:lpstr>(c)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 Joel</dc:creator>
  <cp:lastModifiedBy>Scholz, Dieter</cp:lastModifiedBy>
  <dcterms:created xsi:type="dcterms:W3CDTF">2025-04-21T17:38:55Z</dcterms:created>
  <dcterms:modified xsi:type="dcterms:W3CDTF">2025-09-22T03:58:58Z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2025-04-21T22:19:13Z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2c6cac8d-ab61-47b3-8209-4df2e46aefbc</vt:lpwstr>
  </property>
  <property fmtid="{D5CDD505-2E9C-101B-9397-08002B2CF9AE}" pid="7" name="MSIP_Label_defa4170-0d19-0005-0004-bc88714345d2_ActionId">
    <vt:lpwstr>399194e1-2b5b-46da-bee0-b1893d1e07a8</vt:lpwstr>
  </property>
  <property fmtid="{D5CDD505-2E9C-101B-9397-08002B2CF9AE}" pid="8" name="MSIP_Label_defa4170-0d19-0005-0004-bc88714345d2_ContentBits">
    <vt:lpwstr>0</vt:lpwstr>
  </property>
</Properties>
</file>