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Dateien\HAW\Arbeiten\Mattausch\2024-11-22_Ergebnisse\"/>
    </mc:Choice>
  </mc:AlternateContent>
  <xr:revisionPtr revIDLastSave="0" documentId="13_ncr:1_{5BA99BD5-5010-4F63-99A1-0AF52527AB9E}" xr6:coauthVersionLast="47" xr6:coauthVersionMax="47" xr10:uidLastSave="{00000000-0000-0000-0000-000000000000}"/>
  <bookViews>
    <workbookView xWindow="-120" yWindow="-120" windowWidth="19440" windowHeight="14880" xr2:uid="{EF3EF3D1-7895-4088-86CF-3D928F77AB66}"/>
  </bookViews>
  <sheets>
    <sheet name="Characterization Factors" sheetId="1" r:id="rId1"/>
    <sheet name="(c)" sheetId="2" r:id="rId2"/>
  </sheets>
  <externalReferences>
    <externalReference r:id="rId3"/>
    <externalReference r:id="rId4"/>
    <externalReference r:id="rId5"/>
    <externalReference r:id="rId6"/>
  </externalReferences>
  <definedNames>
    <definedName name="_z">'[1]Input Data'!$E$12</definedName>
    <definedName name="A" localSheetId="1">'[1]Input Data'!$E$47</definedName>
    <definedName name="A">[2]Inputs_Outputs!$B$4</definedName>
    <definedName name="a_sound">[2]Inputs_Outputs!$J$5</definedName>
    <definedName name="Airfoil">'[1]Input Data'!$I$27</definedName>
    <definedName name="Airfoil_transition">[3]Results!$Q$14</definedName>
    <definedName name="AirfoilTransition">'[1]Input Data'!#REF!</definedName>
    <definedName name="Alpha_min">'[1]Subroutine Xi'!$B$3</definedName>
    <definedName name="AOA_EpsilonMax_NACA0012">[1]Airfoils!$L$5</definedName>
    <definedName name="AOA_EpsilonMax_NACA0015">[1]Airfoils!$D$5</definedName>
    <definedName name="AOA_EpsilonMax_NACA0018">[1]Airfoils!$T$5</definedName>
    <definedName name="Beta0">'[1]Input Data'!$M$12</definedName>
    <definedName name="BetaS">'[1]Input Data'!$M$14</definedName>
    <definedName name="Betat">'[1]Input Data'!$M$10</definedName>
    <definedName name="BPR">[2]Inputs_Outputs!$F$3</definedName>
    <definedName name="c_dw">[2]Fuel!$C$23</definedName>
    <definedName name="Cd">[2]Fuel!$C$31</definedName>
    <definedName name="Cd0">[2]Fuel!$C$28</definedName>
    <definedName name="Cdoc">[2]DOC!$C$92</definedName>
    <definedName name="CF_AIC">[2]Environmental!$C$65</definedName>
    <definedName name="CF_NOx">[2]Environmental!$C$64</definedName>
    <definedName name="CL">[2]Fuel!$C$29</definedName>
    <definedName name="CL_m">#REF!</definedName>
    <definedName name="d_f">[2]Inputs_Outputs!#REF!</definedName>
    <definedName name="Delta_R">'[1]Input Data'!$E$22</definedName>
    <definedName name="Delta_Theta">'[1]Input Data'!$E$20</definedName>
    <definedName name="df">[2]Inputs_Outputs!#REF!</definedName>
    <definedName name="DmG">'[4]Schneeballfaktor '!$B$32</definedName>
    <definedName name="DmL">'[4]Schneeballfaktor '!$B$4</definedName>
    <definedName name="e">[2]Fuel!$C$15</definedName>
    <definedName name="E_glide">[2]Fuel!$C$33</definedName>
    <definedName name="EI_NOx">[2]Environmental!$C$50</definedName>
    <definedName name="FL">'[2]Flight time'!$B$167</definedName>
    <definedName name="fuel_km">[2]Fuel!$I$41</definedName>
    <definedName name="fuel_mile">[2]Fuel!$I$42</definedName>
    <definedName name="g">[2]Inputs_Outputs!$N$2</definedName>
    <definedName name="gamma">#REF!</definedName>
    <definedName name="H">[2]Inputs_Outputs!$J$3</definedName>
    <definedName name="Hft">[2]Inputs_Outputs!$J$4</definedName>
    <definedName name="k_inf">[2]DOC!$C$10</definedName>
    <definedName name="Kappa">'[1]Input Data'!$H$4</definedName>
    <definedName name="L" localSheetId="1">'[1]Input Data'!$E$8</definedName>
    <definedName name="L">[2]Inputs_Outputs!$N$4</definedName>
    <definedName name="L_D">#REF!</definedName>
    <definedName name="L_D_max">#REF!</definedName>
    <definedName name="L0">'[1]Input Data'!$E$10</definedName>
    <definedName name="M">[2]Inputs_Outputs!$J$2</definedName>
    <definedName name="m_e">[2]Inputs_Outputs!$F$8</definedName>
    <definedName name="M_opt">[2]Inputs_Outputs!$B$13</definedName>
    <definedName name="m_PL">[2]DOC!$C$84</definedName>
    <definedName name="m_PLmax">[2]Inputs_Outputs!$B$10</definedName>
    <definedName name="mF">'[4]Schneeballfaktor '!$B$9</definedName>
    <definedName name="Mff">[2]DOC!$C$43</definedName>
    <definedName name="mFmMTO">'[4]Schneeballfaktor '!$B$8</definedName>
    <definedName name="mFOB">[2]DOC!$C$50</definedName>
    <definedName name="mMPL">'[4]Schneeballfaktor '!$B$10</definedName>
    <definedName name="mMTO">'[4]Schneeballfaktor '!$B$5</definedName>
    <definedName name="mMTOG">'[4]Schneeballfaktor '!$B$13</definedName>
    <definedName name="mOE">'[4]Schneeballfaktor '!$B$7</definedName>
    <definedName name="mOEmMTO">'[4]Schneeballfaktor '!$B$6</definedName>
    <definedName name="MTOW">[2]Inputs_Outputs!$B$2</definedName>
    <definedName name="MZFW">[2]Inputs_Outputs!$B$6</definedName>
    <definedName name="n_E">[2]Inputs_Outputs!$F$2</definedName>
    <definedName name="n_PAX">[2]Inputs_Outputs!$B$11</definedName>
    <definedName name="n_shafts">[2]Inputs_Outputs!$F$7</definedName>
    <definedName name="n_stages">[2]Inputs_Outputs!$F$6</definedName>
    <definedName name="nacas">'[1]Input Data'!$F$30:$F$32</definedName>
    <definedName name="nt_a">[2]DOC!$C$40</definedName>
    <definedName name="OAPR">[2]Inputs_Outputs!$F$5</definedName>
    <definedName name="OEW">[2]Inputs_Outputs!$B$9</definedName>
    <definedName name="on_off">[1]Airfoils!$AB$50:$AB$51</definedName>
    <definedName name="p">[2]Inputs_Outputs!$J$7</definedName>
    <definedName name="p_t">[2]Inputs_Outputs!$N$9</definedName>
    <definedName name="p0">[2]Inputs_Outputs!$N$6</definedName>
    <definedName name="phi">[2]Inputs_Outputs!$B$7</definedName>
    <definedName name="phi_rad">[2]Inputs_Outputs!$B$8</definedName>
    <definedName name="price_fuel">[2]DOC!$C$7</definedName>
    <definedName name="Q">'[1]Input Data'!$E$39</definedName>
    <definedName name="R_const">[2]Inputs_Outputs!$N$3</definedName>
    <definedName name="Radius">'[1]Input Data'!$E$41</definedName>
    <definedName name="range">[2]Inputs_Outputs!$J$12</definedName>
    <definedName name="range_added">'[2]Flight time'!$B$170</definedName>
    <definedName name="range_mile">[2]DOC!$D$41</definedName>
    <definedName name="Reynolds">[1]Airfoils!$AB$46:$AB$48</definedName>
    <definedName name="rho">[2]Inputs_Outputs!$J$8</definedName>
    <definedName name="rho_t">[2]Inputs_Outputs!$N$10</definedName>
    <definedName name="rho0">[2]Inputs_Outputs!$N$7</definedName>
    <definedName name="Root">[1]Results!#REF!</definedName>
    <definedName name="Rt">'[1]Input Data'!$E$37</definedName>
    <definedName name="SS">[2]Inputs_Outputs!$B$3</definedName>
    <definedName name="Swet">[2]Inputs_Outputs!#REF!</definedName>
    <definedName name="t" localSheetId="1">'[1]Input Data'!$E$43</definedName>
    <definedName name="T">[2]Inputs_Outputs!$J$6</definedName>
    <definedName name="T_t">[2]Inputs_Outputs!$N$8</definedName>
    <definedName name="T_to">[2]Inputs_Outputs!$F$4</definedName>
    <definedName name="t0" localSheetId="1">'[1]Input Data'!$M$6</definedName>
    <definedName name="T0">[2]Inputs_Outputs!$N$5</definedName>
    <definedName name="TAS">[2]Inputs_Outputs!$J$10</definedName>
    <definedName name="TAS_regulated">'[2]Flight time'!$B$166</definedName>
    <definedName name="Tau">'[1]Input Data'!$H$6</definedName>
    <definedName name="tb">[2]DOC!$C$79</definedName>
    <definedName name="tf">[2]DOC!$C$59</definedName>
    <definedName name="tf_added">'[2]Flight time'!$B$168</definedName>
    <definedName name="TSFC">[2]Fuel!$I$35</definedName>
    <definedName name="tt">'[1]Input Data'!$R$4</definedName>
    <definedName name="U">'[1]Input Data'!$E$45</definedName>
    <definedName name="Uaf">[2]DOC!$C$96</definedName>
    <definedName name="V_CR">#REF!</definedName>
    <definedName name="w">'[1]Input Data'!$H$14</definedName>
    <definedName name="w_co2">[2]Inputs_Outputs!$B$164</definedName>
    <definedName name="w_doc">[2]Inputs_Outputs!$B$157</definedName>
    <definedName name="w_env">[2]Inputs_Outputs!$B$158</definedName>
    <definedName name="w_resource">[2]Inputs_Outputs!$B$163</definedName>
    <definedName name="xxxx">#REF!</definedName>
    <definedName name="xxxxx">#REF!</definedName>
  </definedNames>
  <calcPr calcId="191029" iterate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5" i="1" l="1"/>
  <c r="D30" i="1" s="1"/>
  <c r="D35" i="1" s="1"/>
  <c r="D24" i="1"/>
  <c r="D64" i="1" s="1"/>
  <c r="D69" i="1" s="1"/>
  <c r="D75" i="1" s="1"/>
  <c r="C25" i="1"/>
  <c r="C30" i="1" s="1"/>
  <c r="C35" i="1" s="1"/>
  <c r="C24" i="1"/>
  <c r="C64" i="1" s="1"/>
  <c r="C69" i="1" s="1"/>
  <c r="C75" i="1" s="1"/>
  <c r="B25" i="1"/>
  <c r="B65" i="1" s="1"/>
  <c r="B70" i="1" s="1"/>
  <c r="B76" i="1" s="1"/>
  <c r="B24" i="1"/>
  <c r="B64" i="1" s="1"/>
  <c r="B69" i="1" s="1"/>
  <c r="B75" i="1" s="1"/>
  <c r="D67" i="1"/>
  <c r="D72" i="1" s="1"/>
  <c r="D78" i="1" s="1"/>
  <c r="D66" i="1"/>
  <c r="D71" i="1" s="1"/>
  <c r="D77" i="1" s="1"/>
  <c r="C67" i="1"/>
  <c r="C72" i="1" s="1"/>
  <c r="C78" i="1" s="1"/>
  <c r="C66" i="1"/>
  <c r="C71" i="1" s="1"/>
  <c r="C77" i="1" s="1"/>
  <c r="B67" i="1"/>
  <c r="B72" i="1" s="1"/>
  <c r="B78" i="1" s="1"/>
  <c r="D50" i="1"/>
  <c r="D54" i="1" s="1"/>
  <c r="D59" i="1" s="1"/>
  <c r="D49" i="1"/>
  <c r="D53" i="1" s="1"/>
  <c r="D58" i="1" s="1"/>
  <c r="D48" i="1"/>
  <c r="D52" i="1" s="1"/>
  <c r="D57" i="1" s="1"/>
  <c r="C50" i="1"/>
  <c r="C54" i="1" s="1"/>
  <c r="C59" i="1" s="1"/>
  <c r="C49" i="1"/>
  <c r="C53" i="1" s="1"/>
  <c r="C58" i="1" s="1"/>
  <c r="C48" i="1"/>
  <c r="C52" i="1" s="1"/>
  <c r="C57" i="1" s="1"/>
  <c r="B50" i="1"/>
  <c r="B54" i="1" s="1"/>
  <c r="B49" i="1"/>
  <c r="B53" i="1" s="1"/>
  <c r="B58" i="1" s="1"/>
  <c r="B48" i="1"/>
  <c r="B52" i="1" s="1"/>
  <c r="B57" i="1" s="1"/>
  <c r="B66" i="1"/>
  <c r="B71" i="1" s="1"/>
  <c r="B77" i="1" s="1"/>
  <c r="C32" i="1"/>
  <c r="C37" i="1" s="1"/>
  <c r="D32" i="1"/>
  <c r="D37" i="1" s="1"/>
  <c r="C31" i="1"/>
  <c r="C36" i="1" s="1"/>
  <c r="D31" i="1"/>
  <c r="D36" i="1" s="1"/>
  <c r="D65" i="1" l="1"/>
  <c r="D70" i="1" s="1"/>
  <c r="D76" i="1" s="1"/>
  <c r="D79" i="1" s="1"/>
  <c r="D94" i="1" s="1"/>
  <c r="B55" i="1"/>
  <c r="D55" i="1"/>
  <c r="C55" i="1"/>
  <c r="B73" i="1"/>
  <c r="D73" i="1"/>
  <c r="D29" i="1"/>
  <c r="D34" i="1" s="1"/>
  <c r="D38" i="1" s="1"/>
  <c r="C29" i="1"/>
  <c r="C34" i="1" s="1"/>
  <c r="C38" i="1" s="1"/>
  <c r="C65" i="1"/>
  <c r="C70" i="1" s="1"/>
  <c r="C76" i="1" s="1"/>
  <c r="B59" i="1"/>
  <c r="B79" i="1"/>
  <c r="B94" i="1" s="1"/>
  <c r="C60" i="1"/>
  <c r="C89" i="1" s="1"/>
  <c r="D60" i="1"/>
  <c r="D88" i="1" s="1"/>
  <c r="B32" i="1"/>
  <c r="B37" i="1" s="1"/>
  <c r="B31" i="1"/>
  <c r="B36" i="1" s="1"/>
  <c r="B30" i="1"/>
  <c r="B35" i="1" s="1"/>
  <c r="B29" i="1"/>
  <c r="B34" i="1" s="1"/>
  <c r="C15" i="1"/>
  <c r="C19" i="1" s="1"/>
  <c r="D15" i="1"/>
  <c r="D19" i="1" s="1"/>
  <c r="C14" i="1"/>
  <c r="C18" i="1" s="1"/>
  <c r="D14" i="1"/>
  <c r="D18" i="1" s="1"/>
  <c r="C13" i="1"/>
  <c r="C17" i="1" s="1"/>
  <c r="D13" i="1"/>
  <c r="D17" i="1" s="1"/>
  <c r="B15" i="1"/>
  <c r="B19" i="1" s="1"/>
  <c r="B13" i="1"/>
  <c r="B17" i="1" s="1"/>
  <c r="B14" i="1"/>
  <c r="B18" i="1" s="1"/>
  <c r="D87" i="1" l="1"/>
  <c r="D89" i="1"/>
  <c r="B92" i="1"/>
  <c r="D93" i="1"/>
  <c r="B93" i="1"/>
  <c r="C88" i="1"/>
  <c r="B60" i="1"/>
  <c r="C79" i="1"/>
  <c r="C93" i="1" s="1"/>
  <c r="D95" i="1"/>
  <c r="C87" i="1"/>
  <c r="D82" i="1"/>
  <c r="D84" i="1" s="1"/>
  <c r="C73" i="1"/>
  <c r="B95" i="1"/>
  <c r="D92" i="1"/>
  <c r="B38" i="1"/>
  <c r="B20" i="1"/>
  <c r="C20" i="1"/>
  <c r="D20" i="1"/>
  <c r="B82" i="1" l="1"/>
  <c r="B84" i="1" s="1"/>
  <c r="B87" i="1"/>
  <c r="B88" i="1"/>
  <c r="D83" i="1"/>
  <c r="C84" i="1"/>
  <c r="C94" i="1"/>
  <c r="C95" i="1"/>
  <c r="C92" i="1"/>
  <c r="C82" i="1"/>
  <c r="C83" i="1" s="1"/>
  <c r="B89" i="1"/>
  <c r="B83" i="1" l="1"/>
</calcChain>
</file>

<file path=xl/sharedStrings.xml><?xml version="1.0" encoding="utf-8"?>
<sst xmlns="http://schemas.openxmlformats.org/spreadsheetml/2006/main" count="126" uniqueCount="109">
  <si>
    <t xml:space="preserve">CFM56-5B4/3 </t>
  </si>
  <si>
    <t>Engine</t>
  </si>
  <si>
    <t>Thrust (kN)</t>
  </si>
  <si>
    <t xml:space="preserve">V2527-A5     </t>
  </si>
  <si>
    <t xml:space="preserve">Trent 1000-J3 </t>
  </si>
  <si>
    <t>PM</t>
  </si>
  <si>
    <t>CO</t>
  </si>
  <si>
    <t>HC</t>
  </si>
  <si>
    <t>-</t>
  </si>
  <si>
    <t>Masses of primary and secondary aerosols and fine particulate matter formation for an LTO cycle</t>
  </si>
  <si>
    <r>
      <t>NO</t>
    </r>
    <r>
      <rPr>
        <b/>
        <vertAlign val="subscript"/>
        <sz val="10"/>
        <color theme="1"/>
        <rFont val="Arial"/>
        <family val="2"/>
      </rPr>
      <t>x</t>
    </r>
  </si>
  <si>
    <r>
      <t>SO</t>
    </r>
    <r>
      <rPr>
        <b/>
        <vertAlign val="subscript"/>
        <sz val="10"/>
        <color theme="1"/>
        <rFont val="Arial"/>
        <family val="2"/>
      </rPr>
      <t>2</t>
    </r>
  </si>
  <si>
    <r>
      <t>Masses of pollutants and photochemical ozone formation (NO</t>
    </r>
    <r>
      <rPr>
        <vertAlign val="subscript"/>
        <sz val="10"/>
        <color theme="1"/>
        <rFont val="Arial"/>
        <family val="2"/>
      </rPr>
      <t>x,equivalent,LTO</t>
    </r>
    <r>
      <rPr>
        <sz val="10"/>
        <color theme="1"/>
        <rFont val="Arial"/>
        <family val="2"/>
      </rPr>
      <t>)</t>
    </r>
  </si>
  <si>
    <t>Thrust of the selected example engines</t>
  </si>
  <si>
    <t>Normalized masses of primary and secondary aerosols and fine particulate matter formation for an LTO cycle in relation to thrust of the engine</t>
  </si>
  <si>
    <r>
      <t>Normalized masses of pollutants and photochemical ozone formation (NO</t>
    </r>
    <r>
      <rPr>
        <vertAlign val="subscript"/>
        <sz val="10"/>
        <color theme="1"/>
        <rFont val="Arial"/>
        <family val="2"/>
      </rPr>
      <t>x,equivalent,LTO</t>
    </r>
    <r>
      <rPr>
        <sz val="10"/>
        <color theme="1"/>
        <rFont val="Arial"/>
        <family val="2"/>
      </rPr>
      <t>) in relation to thrust of the engine</t>
    </r>
  </si>
  <si>
    <r>
      <t>m</t>
    </r>
    <r>
      <rPr>
        <i/>
        <vertAlign val="subscript"/>
        <sz val="10"/>
        <color theme="1"/>
        <rFont val="Arial"/>
        <family val="2"/>
      </rPr>
      <t>NOx,LTO</t>
    </r>
  </si>
  <si>
    <r>
      <t>m</t>
    </r>
    <r>
      <rPr>
        <i/>
        <vertAlign val="subscript"/>
        <sz val="10"/>
        <color theme="1"/>
        <rFont val="Arial"/>
        <family val="2"/>
      </rPr>
      <t>SO2,LTO</t>
    </r>
  </si>
  <si>
    <r>
      <t>m</t>
    </r>
    <r>
      <rPr>
        <i/>
        <vertAlign val="subscript"/>
        <sz val="10"/>
        <color theme="1"/>
        <rFont val="Arial"/>
        <family val="2"/>
      </rPr>
      <t>eq,PM2.5,LTO</t>
    </r>
  </si>
  <si>
    <r>
      <t>m</t>
    </r>
    <r>
      <rPr>
        <i/>
        <vertAlign val="subscript"/>
        <sz val="10"/>
        <color theme="1"/>
        <rFont val="Arial"/>
        <family val="2"/>
      </rPr>
      <t>eq,NOx,LTO</t>
    </r>
  </si>
  <si>
    <r>
      <t>m</t>
    </r>
    <r>
      <rPr>
        <i/>
        <vertAlign val="subscript"/>
        <sz val="10"/>
        <color theme="1"/>
        <rFont val="Arial"/>
        <family val="2"/>
      </rPr>
      <t>eq,SO2,LTO</t>
    </r>
  </si>
  <si>
    <r>
      <t>PM</t>
    </r>
    <r>
      <rPr>
        <i/>
        <vertAlign val="subscript"/>
        <sz val="10"/>
        <color theme="1"/>
        <rFont val="Arial"/>
        <family val="2"/>
      </rPr>
      <t>LTO</t>
    </r>
  </si>
  <si>
    <r>
      <t>PM</t>
    </r>
    <r>
      <rPr>
        <i/>
        <vertAlign val="subscript"/>
        <sz val="10"/>
        <color theme="1"/>
        <rFont val="Arial"/>
        <family val="2"/>
      </rPr>
      <t>NOx</t>
    </r>
  </si>
  <si>
    <r>
      <t>PM</t>
    </r>
    <r>
      <rPr>
        <i/>
        <vertAlign val="subscript"/>
        <sz val="10"/>
        <color theme="1"/>
        <rFont val="Arial"/>
        <family val="2"/>
      </rPr>
      <t>SO2</t>
    </r>
  </si>
  <si>
    <r>
      <t>PM</t>
    </r>
    <r>
      <rPr>
        <b/>
        <i/>
        <vertAlign val="subscript"/>
        <sz val="10"/>
        <color theme="1"/>
        <rFont val="Arial"/>
        <family val="2"/>
      </rPr>
      <t>equivalent,LTO</t>
    </r>
  </si>
  <si>
    <r>
      <t>m</t>
    </r>
    <r>
      <rPr>
        <i/>
        <vertAlign val="subscript"/>
        <sz val="10"/>
        <color theme="1"/>
        <rFont val="Arial"/>
        <family val="2"/>
      </rPr>
      <t>CO,LTO</t>
    </r>
  </si>
  <si>
    <r>
      <t>m</t>
    </r>
    <r>
      <rPr>
        <i/>
        <vertAlign val="subscript"/>
        <sz val="10"/>
        <color theme="1"/>
        <rFont val="Arial"/>
        <family val="2"/>
      </rPr>
      <t>HC,LTO</t>
    </r>
  </si>
  <si>
    <r>
      <t>m</t>
    </r>
    <r>
      <rPr>
        <i/>
        <vertAlign val="subscript"/>
        <sz val="10"/>
        <color theme="1"/>
        <rFont val="Arial"/>
        <family val="2"/>
      </rPr>
      <t>eq,CO,LTO</t>
    </r>
  </si>
  <si>
    <r>
      <t>m</t>
    </r>
    <r>
      <rPr>
        <i/>
        <vertAlign val="subscript"/>
        <sz val="10"/>
        <color theme="1"/>
        <rFont val="Arial"/>
        <family val="2"/>
      </rPr>
      <t>eq,HC,LTO</t>
    </r>
  </si>
  <si>
    <r>
      <t>NO</t>
    </r>
    <r>
      <rPr>
        <i/>
        <vertAlign val="subscript"/>
        <sz val="10"/>
        <color theme="1"/>
        <rFont val="Arial"/>
        <family val="2"/>
      </rPr>
      <t>x,LTO</t>
    </r>
  </si>
  <si>
    <r>
      <t>SO</t>
    </r>
    <r>
      <rPr>
        <i/>
        <vertAlign val="subscript"/>
        <sz val="10"/>
        <color theme="1"/>
        <rFont val="Arial"/>
        <family val="2"/>
      </rPr>
      <t>2,LTO</t>
    </r>
  </si>
  <si>
    <r>
      <t>CO</t>
    </r>
    <r>
      <rPr>
        <i/>
        <vertAlign val="subscript"/>
        <sz val="10"/>
        <color theme="1"/>
        <rFont val="Arial"/>
        <family val="2"/>
      </rPr>
      <t>LTO</t>
    </r>
  </si>
  <si>
    <r>
      <t>HC</t>
    </r>
    <r>
      <rPr>
        <i/>
        <vertAlign val="subscript"/>
        <sz val="10"/>
        <color theme="1"/>
        <rFont val="Arial"/>
        <family val="2"/>
      </rPr>
      <t>LTO</t>
    </r>
  </si>
  <si>
    <r>
      <t>NO</t>
    </r>
    <r>
      <rPr>
        <b/>
        <i/>
        <vertAlign val="subscript"/>
        <sz val="10"/>
        <color theme="1"/>
        <rFont val="Arial"/>
        <family val="2"/>
      </rPr>
      <t>x,equivalent,LTO</t>
    </r>
  </si>
  <si>
    <r>
      <t>m</t>
    </r>
    <r>
      <rPr>
        <i/>
        <vertAlign val="subscript"/>
        <sz val="10"/>
        <color theme="1"/>
        <rFont val="Arial"/>
        <family val="2"/>
      </rPr>
      <t>PM2.5,LTO</t>
    </r>
  </si>
  <si>
    <r>
      <t>(m</t>
    </r>
    <r>
      <rPr>
        <i/>
        <vertAlign val="subscript"/>
        <sz val="10"/>
        <color theme="1"/>
        <rFont val="Arial"/>
        <family val="2"/>
      </rPr>
      <t>PM2.5,LTO</t>
    </r>
    <r>
      <rPr>
        <i/>
        <sz val="10"/>
        <color theme="1"/>
        <rFont val="Arial"/>
        <family val="2"/>
      </rPr>
      <t>)</t>
    </r>
    <r>
      <rPr>
        <i/>
        <vertAlign val="subscript"/>
        <sz val="10"/>
        <color theme="1"/>
        <rFont val="Arial"/>
        <family val="2"/>
      </rPr>
      <t>normalized</t>
    </r>
  </si>
  <si>
    <r>
      <t>(m</t>
    </r>
    <r>
      <rPr>
        <i/>
        <vertAlign val="subscript"/>
        <sz val="10"/>
        <color theme="1"/>
        <rFont val="Arial"/>
        <family val="2"/>
      </rPr>
      <t>NOx,LTO</t>
    </r>
    <r>
      <rPr>
        <i/>
        <sz val="10"/>
        <color theme="1"/>
        <rFont val="Arial"/>
        <family val="2"/>
      </rPr>
      <t>)</t>
    </r>
    <r>
      <rPr>
        <i/>
        <vertAlign val="subscript"/>
        <sz val="10"/>
        <color theme="1"/>
        <rFont val="Arial"/>
        <family val="2"/>
      </rPr>
      <t>normalized</t>
    </r>
  </si>
  <si>
    <r>
      <t>(m</t>
    </r>
    <r>
      <rPr>
        <i/>
        <vertAlign val="subscript"/>
        <sz val="10"/>
        <color theme="1"/>
        <rFont val="Arial"/>
        <family val="2"/>
      </rPr>
      <t>SO2,LTO</t>
    </r>
    <r>
      <rPr>
        <i/>
        <sz val="10"/>
        <color theme="1"/>
        <rFont val="Arial"/>
        <family val="2"/>
      </rPr>
      <t>)</t>
    </r>
    <r>
      <rPr>
        <i/>
        <vertAlign val="subscript"/>
        <sz val="10"/>
        <color theme="1"/>
        <rFont val="Arial"/>
        <family val="2"/>
      </rPr>
      <t>normalized</t>
    </r>
  </si>
  <si>
    <r>
      <t>(m</t>
    </r>
    <r>
      <rPr>
        <i/>
        <vertAlign val="subscript"/>
        <sz val="10"/>
        <color theme="1"/>
        <rFont val="Arial"/>
        <family val="2"/>
      </rPr>
      <t>eq,PM2.5,LTO</t>
    </r>
    <r>
      <rPr>
        <i/>
        <sz val="10"/>
        <color theme="1"/>
        <rFont val="Arial"/>
        <family val="2"/>
      </rPr>
      <t>)</t>
    </r>
    <r>
      <rPr>
        <i/>
        <vertAlign val="subscript"/>
        <sz val="10"/>
        <color theme="1"/>
        <rFont val="Arial"/>
        <family val="2"/>
      </rPr>
      <t>normalized</t>
    </r>
  </si>
  <si>
    <r>
      <t>(m</t>
    </r>
    <r>
      <rPr>
        <i/>
        <vertAlign val="subscript"/>
        <sz val="10"/>
        <color theme="1"/>
        <rFont val="Arial"/>
        <family val="2"/>
      </rPr>
      <t>eq,NOx,LTO</t>
    </r>
    <r>
      <rPr>
        <i/>
        <sz val="10"/>
        <color theme="1"/>
        <rFont val="Arial"/>
        <family val="2"/>
      </rPr>
      <t>)</t>
    </r>
    <r>
      <rPr>
        <i/>
        <vertAlign val="subscript"/>
        <sz val="10"/>
        <color theme="1"/>
        <rFont val="Arial"/>
        <family val="2"/>
      </rPr>
      <t>normalized</t>
    </r>
  </si>
  <si>
    <r>
      <t>(m</t>
    </r>
    <r>
      <rPr>
        <i/>
        <vertAlign val="subscript"/>
        <sz val="10"/>
        <color theme="1"/>
        <rFont val="Arial"/>
        <family val="2"/>
      </rPr>
      <t>eq,SO2,LTO</t>
    </r>
    <r>
      <rPr>
        <i/>
        <sz val="10"/>
        <color theme="1"/>
        <rFont val="Arial"/>
        <family val="2"/>
      </rPr>
      <t>)</t>
    </r>
    <r>
      <rPr>
        <i/>
        <vertAlign val="subscript"/>
        <sz val="10"/>
        <color theme="1"/>
        <rFont val="Arial"/>
        <family val="2"/>
      </rPr>
      <t>normalized</t>
    </r>
  </si>
  <si>
    <r>
      <t>(m</t>
    </r>
    <r>
      <rPr>
        <i/>
        <vertAlign val="subscript"/>
        <sz val="10"/>
        <color theme="1"/>
        <rFont val="Arial"/>
        <family val="2"/>
      </rPr>
      <t>PM,equivalent</t>
    </r>
    <r>
      <rPr>
        <i/>
        <sz val="10"/>
        <color theme="1"/>
        <rFont val="Arial"/>
        <family val="2"/>
      </rPr>
      <t>,</t>
    </r>
    <r>
      <rPr>
        <i/>
        <vertAlign val="subscript"/>
        <sz val="10"/>
        <color theme="1"/>
        <rFont val="Arial"/>
        <family val="2"/>
      </rPr>
      <t>LTO</t>
    </r>
    <r>
      <rPr>
        <i/>
        <sz val="10"/>
        <color theme="1"/>
        <rFont val="Arial"/>
        <family val="2"/>
      </rPr>
      <t>)</t>
    </r>
    <r>
      <rPr>
        <i/>
        <vertAlign val="subscript"/>
        <sz val="10"/>
        <color theme="1"/>
        <rFont val="Arial"/>
        <family val="2"/>
      </rPr>
      <t>normalized</t>
    </r>
  </si>
  <si>
    <r>
      <t>(PM</t>
    </r>
    <r>
      <rPr>
        <i/>
        <vertAlign val="subscript"/>
        <sz val="10"/>
        <color theme="1"/>
        <rFont val="Arial"/>
        <family val="2"/>
      </rPr>
      <t>LTO</t>
    </r>
    <r>
      <rPr>
        <i/>
        <sz val="10"/>
        <color theme="1"/>
        <rFont val="Arial"/>
        <family val="2"/>
      </rPr>
      <t>)</t>
    </r>
    <r>
      <rPr>
        <i/>
        <vertAlign val="subscript"/>
        <sz val="10"/>
        <color theme="1"/>
        <rFont val="Arial"/>
        <family val="2"/>
      </rPr>
      <t>normalized</t>
    </r>
  </si>
  <si>
    <r>
      <t>(PM</t>
    </r>
    <r>
      <rPr>
        <i/>
        <vertAlign val="subscript"/>
        <sz val="10"/>
        <color theme="1"/>
        <rFont val="Arial"/>
        <family val="2"/>
      </rPr>
      <t>NOx</t>
    </r>
    <r>
      <rPr>
        <i/>
        <sz val="10"/>
        <color theme="1"/>
        <rFont val="Arial"/>
        <family val="2"/>
      </rPr>
      <t>)</t>
    </r>
    <r>
      <rPr>
        <i/>
        <vertAlign val="subscript"/>
        <sz val="10"/>
        <color theme="1"/>
        <rFont val="Arial"/>
        <family val="2"/>
      </rPr>
      <t>normalized</t>
    </r>
  </si>
  <si>
    <r>
      <t>(PM</t>
    </r>
    <r>
      <rPr>
        <i/>
        <vertAlign val="subscript"/>
        <sz val="10"/>
        <color theme="1"/>
        <rFont val="Arial"/>
        <family val="2"/>
      </rPr>
      <t>SO2</t>
    </r>
    <r>
      <rPr>
        <i/>
        <sz val="10"/>
        <color theme="1"/>
        <rFont val="Arial"/>
        <family val="2"/>
      </rPr>
      <t>)</t>
    </r>
    <r>
      <rPr>
        <i/>
        <vertAlign val="subscript"/>
        <sz val="10"/>
        <color theme="1"/>
        <rFont val="Arial"/>
        <family val="2"/>
      </rPr>
      <t>normalized</t>
    </r>
  </si>
  <si>
    <r>
      <t>(PM</t>
    </r>
    <r>
      <rPr>
        <b/>
        <i/>
        <vertAlign val="subscript"/>
        <sz val="10"/>
        <color theme="1"/>
        <rFont val="Arial"/>
        <family val="2"/>
      </rPr>
      <t>equivalent,LTO</t>
    </r>
    <r>
      <rPr>
        <b/>
        <i/>
        <sz val="10"/>
        <color theme="1"/>
        <rFont val="Arial"/>
        <family val="2"/>
      </rPr>
      <t>)</t>
    </r>
    <r>
      <rPr>
        <b/>
        <i/>
        <vertAlign val="subscript"/>
        <sz val="10"/>
        <color theme="1"/>
        <rFont val="Arial"/>
        <family val="2"/>
      </rPr>
      <t>normalized</t>
    </r>
  </si>
  <si>
    <r>
      <t>(m</t>
    </r>
    <r>
      <rPr>
        <i/>
        <vertAlign val="subscript"/>
        <sz val="10"/>
        <color theme="1"/>
        <rFont val="Arial"/>
        <family val="2"/>
      </rPr>
      <t>CO,LTO</t>
    </r>
    <r>
      <rPr>
        <i/>
        <sz val="10"/>
        <color theme="1"/>
        <rFont val="Arial"/>
        <family val="2"/>
      </rPr>
      <t>)</t>
    </r>
    <r>
      <rPr>
        <i/>
        <vertAlign val="subscript"/>
        <sz val="10"/>
        <color theme="1"/>
        <rFont val="Arial"/>
        <family val="2"/>
      </rPr>
      <t>normalized</t>
    </r>
  </si>
  <si>
    <r>
      <t>(m</t>
    </r>
    <r>
      <rPr>
        <i/>
        <vertAlign val="subscript"/>
        <sz val="10"/>
        <color theme="1"/>
        <rFont val="Arial"/>
        <family val="2"/>
      </rPr>
      <t>HC,LTO</t>
    </r>
    <r>
      <rPr>
        <i/>
        <sz val="10"/>
        <color theme="1"/>
        <rFont val="Arial"/>
        <family val="2"/>
      </rPr>
      <t>)</t>
    </r>
    <r>
      <rPr>
        <i/>
        <vertAlign val="subscript"/>
        <sz val="10"/>
        <color theme="1"/>
        <rFont val="Arial"/>
        <family val="2"/>
      </rPr>
      <t>normalized</t>
    </r>
  </si>
  <si>
    <r>
      <t>(m</t>
    </r>
    <r>
      <rPr>
        <i/>
        <vertAlign val="subscript"/>
        <sz val="10"/>
        <color theme="1"/>
        <rFont val="Arial"/>
        <family val="2"/>
      </rPr>
      <t>eq,CO,LTO</t>
    </r>
    <r>
      <rPr>
        <i/>
        <sz val="10"/>
        <color theme="1"/>
        <rFont val="Arial"/>
        <family val="2"/>
      </rPr>
      <t>)</t>
    </r>
    <r>
      <rPr>
        <i/>
        <vertAlign val="subscript"/>
        <sz val="10"/>
        <color theme="1"/>
        <rFont val="Arial"/>
        <family val="2"/>
      </rPr>
      <t>normalized</t>
    </r>
  </si>
  <si>
    <r>
      <t>(m</t>
    </r>
    <r>
      <rPr>
        <i/>
        <vertAlign val="subscript"/>
        <sz val="10"/>
        <color theme="1"/>
        <rFont val="Arial"/>
        <family val="2"/>
      </rPr>
      <t>eq,HC,LTO</t>
    </r>
    <r>
      <rPr>
        <i/>
        <sz val="10"/>
        <color theme="1"/>
        <rFont val="Arial"/>
        <family val="2"/>
      </rPr>
      <t>)</t>
    </r>
    <r>
      <rPr>
        <i/>
        <vertAlign val="subscript"/>
        <sz val="10"/>
        <color theme="1"/>
        <rFont val="Arial"/>
        <family val="2"/>
      </rPr>
      <t>normalized</t>
    </r>
  </si>
  <si>
    <r>
      <t>(m</t>
    </r>
    <r>
      <rPr>
        <i/>
        <vertAlign val="subscript"/>
        <sz val="10"/>
        <color theme="1"/>
        <rFont val="Arial"/>
        <family val="2"/>
      </rPr>
      <t>NOx,equivalent</t>
    </r>
    <r>
      <rPr>
        <i/>
        <sz val="10"/>
        <color theme="1"/>
        <rFont val="Arial"/>
        <family val="2"/>
      </rPr>
      <t>,</t>
    </r>
    <r>
      <rPr>
        <i/>
        <vertAlign val="subscript"/>
        <sz val="10"/>
        <color theme="1"/>
        <rFont val="Arial"/>
        <family val="2"/>
      </rPr>
      <t>LTO</t>
    </r>
    <r>
      <rPr>
        <i/>
        <sz val="10"/>
        <color theme="1"/>
        <rFont val="Arial"/>
        <family val="2"/>
      </rPr>
      <t>)</t>
    </r>
    <r>
      <rPr>
        <i/>
        <vertAlign val="subscript"/>
        <sz val="10"/>
        <color theme="1"/>
        <rFont val="Arial"/>
        <family val="2"/>
      </rPr>
      <t>normalized</t>
    </r>
  </si>
  <si>
    <r>
      <t>(NO</t>
    </r>
    <r>
      <rPr>
        <i/>
        <vertAlign val="subscript"/>
        <sz val="10"/>
        <color theme="1"/>
        <rFont val="Arial"/>
        <family val="2"/>
      </rPr>
      <t>x,LTO</t>
    </r>
    <r>
      <rPr>
        <i/>
        <sz val="10"/>
        <color theme="1"/>
        <rFont val="Arial"/>
        <family val="2"/>
      </rPr>
      <t>)</t>
    </r>
    <r>
      <rPr>
        <i/>
        <vertAlign val="subscript"/>
        <sz val="10"/>
        <color theme="1"/>
        <rFont val="Arial"/>
        <family val="2"/>
      </rPr>
      <t>normalized</t>
    </r>
  </si>
  <si>
    <r>
      <t>(SO</t>
    </r>
    <r>
      <rPr>
        <i/>
        <vertAlign val="subscript"/>
        <sz val="10"/>
        <color theme="1"/>
        <rFont val="Arial"/>
        <family val="2"/>
      </rPr>
      <t>2,LTO</t>
    </r>
    <r>
      <rPr>
        <i/>
        <sz val="10"/>
        <color theme="1"/>
        <rFont val="Arial"/>
        <family val="2"/>
      </rPr>
      <t>)</t>
    </r>
    <r>
      <rPr>
        <i/>
        <vertAlign val="subscript"/>
        <sz val="10"/>
        <color theme="1"/>
        <rFont val="Arial"/>
        <family val="2"/>
      </rPr>
      <t>normalized</t>
    </r>
  </si>
  <si>
    <r>
      <t>(CO</t>
    </r>
    <r>
      <rPr>
        <i/>
        <vertAlign val="subscript"/>
        <sz val="10"/>
        <color theme="1"/>
        <rFont val="Arial"/>
        <family val="2"/>
      </rPr>
      <t>LTO</t>
    </r>
    <r>
      <rPr>
        <i/>
        <sz val="10"/>
        <color theme="1"/>
        <rFont val="Arial"/>
        <family val="2"/>
      </rPr>
      <t>)</t>
    </r>
    <r>
      <rPr>
        <i/>
        <vertAlign val="subscript"/>
        <sz val="10"/>
        <color theme="1"/>
        <rFont val="Arial"/>
        <family val="2"/>
      </rPr>
      <t>normalized</t>
    </r>
  </si>
  <si>
    <r>
      <t>(HC</t>
    </r>
    <r>
      <rPr>
        <i/>
        <vertAlign val="subscript"/>
        <sz val="10"/>
        <color theme="1"/>
        <rFont val="Arial"/>
        <family val="2"/>
      </rPr>
      <t>LTO</t>
    </r>
    <r>
      <rPr>
        <i/>
        <sz val="10"/>
        <color theme="1"/>
        <rFont val="Arial"/>
        <family val="2"/>
      </rPr>
      <t>)</t>
    </r>
    <r>
      <rPr>
        <i/>
        <vertAlign val="subscript"/>
        <sz val="10"/>
        <color theme="1"/>
        <rFont val="Arial"/>
        <family val="2"/>
      </rPr>
      <t>normalized</t>
    </r>
  </si>
  <si>
    <r>
      <t>(NO</t>
    </r>
    <r>
      <rPr>
        <b/>
        <i/>
        <vertAlign val="subscript"/>
        <sz val="10"/>
        <color theme="1"/>
        <rFont val="Arial"/>
        <family val="2"/>
      </rPr>
      <t>x,equivalent,LTO</t>
    </r>
    <r>
      <rPr>
        <b/>
        <i/>
        <sz val="10"/>
        <color theme="1"/>
        <rFont val="Arial"/>
        <family val="2"/>
      </rPr>
      <t>)</t>
    </r>
    <r>
      <rPr>
        <b/>
        <i/>
        <vertAlign val="subscript"/>
        <sz val="10"/>
        <color theme="1"/>
        <rFont val="Arial"/>
        <family val="2"/>
      </rPr>
      <t>normalized</t>
    </r>
  </si>
  <si>
    <t>Nebenrechnung Prozente</t>
  </si>
  <si>
    <t>PM+Nox</t>
  </si>
  <si>
    <t>PM in %</t>
  </si>
  <si>
    <t>Nox in %</t>
  </si>
  <si>
    <t>Pmeq</t>
  </si>
  <si>
    <t>SO2 in %</t>
  </si>
  <si>
    <t>Nox eq</t>
  </si>
  <si>
    <t xml:space="preserve">Nox </t>
  </si>
  <si>
    <t>SO2</t>
  </si>
  <si>
    <t>Midpoint category</t>
  </si>
  <si>
    <t>Particulate matter formation</t>
  </si>
  <si>
    <t>Photochemical ozone formation</t>
  </si>
  <si>
    <t>Mass of aerosol / 
impact of particulate matter 
CFM56-5B4/3 
(g)</t>
  </si>
  <si>
    <t>Mass of aerosol / 
impact of particulate matter 
V2527-A5
(g)</t>
  </si>
  <si>
    <t>Mass of aerosol / 
impact of particulate matter 
Trent 1000-J3
(g)</t>
  </si>
  <si>
    <t>Mass of aerosol /
impact of photochemical ozone 
CFM56-5B4/3
(g)</t>
  </si>
  <si>
    <t>Mass of aerosol /
impact of photochemical ozone
V2527-A5
(g)</t>
  </si>
  <si>
    <t>Mass of aerosol /
impact of photochemical ozone
Trent 1000-J3
(g)</t>
  </si>
  <si>
    <t>Normalized mass of aerosol / impact of particulate matter 
CFM56-5B4/3
(g/kN)</t>
  </si>
  <si>
    <t>Normalized mass of aerosol / impact of particulate matter 
V2527-A5
(g/kN)</t>
  </si>
  <si>
    <t>Normalized mass of aerosol / impact of particulate matter 
Trent 1000-J3
(g/kN)</t>
  </si>
  <si>
    <t>Normalized mass of aerosol /
impact of photochemical ozone 
CFM56-5B4/3
(g)</t>
  </si>
  <si>
    <t>Normalized mass of aerosol /
impact of photochemical ozone 
V2527-A5
(g/kN)</t>
  </si>
  <si>
    <t>Normalized mass of aerosol /
impact of photochemical ozone 
Trent 1000-J3
(g/kN)</t>
  </si>
  <si>
    <t>Photochemical ozone formation category</t>
  </si>
  <si>
    <t>Particulate matter formation category</t>
  </si>
  <si>
    <t xml:space="preserve">Particulate matter formation </t>
  </si>
  <si>
    <t>Particulate matter</t>
  </si>
  <si>
    <t>Nitrous oxide</t>
  </si>
  <si>
    <t>Sulfur dioxide</t>
  </si>
  <si>
    <t>Nitrous oxide (96.71 %)</t>
  </si>
  <si>
    <t>Sulfur dioxide (0.55 %)</t>
  </si>
  <si>
    <t>Carbon monoxide (2.39 %)</t>
  </si>
  <si>
    <t>Hydrocarbons (0.35 %)</t>
  </si>
  <si>
    <t>Nitrous oxide (99.23 %)</t>
  </si>
  <si>
    <t>Sulfur dioxide (0.27 %)</t>
  </si>
  <si>
    <t>Carbon monoxide (0.5 %)</t>
  </si>
  <si>
    <t>Hydrocarbons (0 %)</t>
  </si>
  <si>
    <t>This file is stored here:</t>
  </si>
  <si>
    <t>https://www.gnu.org/licenses</t>
  </si>
  <si>
    <t>See the GNU General Public License for more details.</t>
  </si>
  <si>
    <t>MERCHANTABILITY or FITNESS FOR A PARTICULAR PURPOSE.</t>
  </si>
  <si>
    <t>but WITHOUT ANY WARRANTY; without even the implied warranty of</t>
  </si>
  <si>
    <t>The spreadsheet is distributed in the hope that it will be useful,</t>
  </si>
  <si>
    <t>the Free Software Foundation, License Version 3.</t>
  </si>
  <si>
    <t>under the terms of the GNU General Public License as published by</t>
  </si>
  <si>
    <t>is free software: you can redistribute it and/or modify it</t>
  </si>
  <si>
    <t>"Environmental Labels in Aviation – Aircraft Label, Airline Label, Flight Label"</t>
  </si>
  <si>
    <t>The spreadsheet for the Master Thesis</t>
  </si>
  <si>
    <t>Pascal Mattausch</t>
  </si>
  <si>
    <t>Copyright © 2024</t>
  </si>
  <si>
    <t>Characterization Factors from ReCiPe: Local Air Pollution of Different Engines</t>
  </si>
  <si>
    <t>https://doi.org/10.7910/DVN/QPQ4ZH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</si>
</sst>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vertAlign val="subscript"/>
      <sz val="10"/>
      <color theme="1"/>
      <name val="Arial"/>
      <family val="2"/>
    </font>
    <font>
      <b/>
      <vertAlign val="subscript"/>
      <sz val="10"/>
      <color theme="1"/>
      <name val="Arial"/>
      <family val="2"/>
    </font>
    <font>
      <i/>
      <vertAlign val="subscript"/>
      <sz val="10"/>
      <color theme="1"/>
      <name val="Arial"/>
      <family val="2"/>
    </font>
    <font>
      <b/>
      <i/>
      <vertAlign val="subscript"/>
      <sz val="10"/>
      <color theme="1"/>
      <name val="Arial"/>
      <family val="2"/>
    </font>
    <font>
      <i/>
      <sz val="10"/>
      <color theme="1"/>
      <name val="Arial"/>
      <family val="2"/>
    </font>
    <font>
      <b/>
      <i/>
      <sz val="10"/>
      <color theme="1"/>
      <name val="Arial"/>
      <family val="2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rgb="FF0000FF"/>
      <name val="Calibri"/>
      <family val="2"/>
      <scheme val="minor"/>
    </font>
    <font>
      <u/>
      <sz val="10"/>
      <color theme="10"/>
      <name val="Arial"/>
      <family val="2"/>
    </font>
    <font>
      <sz val="11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  <font>
      <sz val="11"/>
      <name val="Calibri"/>
      <family val="2"/>
      <scheme val="minor"/>
    </font>
    <font>
      <b/>
      <sz val="16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6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9" fillId="0" borderId="0"/>
    <xf numFmtId="0" fontId="10" fillId="0" borderId="0" applyNumberFormat="0" applyFill="0" applyBorder="0" applyAlignment="0" applyProtection="0"/>
    <xf numFmtId="0" fontId="12" fillId="0" borderId="0" applyNumberFormat="0" applyFill="0" applyBorder="0" applyAlignment="0" applyProtection="0">
      <alignment vertical="top"/>
      <protection locked="0"/>
    </xf>
  </cellStyleXfs>
  <cellXfs count="52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vertical="center" wrapText="1"/>
    </xf>
    <xf numFmtId="2" fontId="1" fillId="0" borderId="0" xfId="0" applyNumberFormat="1" applyFont="1" applyAlignment="1">
      <alignment horizontal="justify" vertical="center" wrapText="1"/>
    </xf>
    <xf numFmtId="0" fontId="0" fillId="0" borderId="6" xfId="0" applyBorder="1"/>
    <xf numFmtId="0" fontId="0" fillId="0" borderId="8" xfId="0" applyBorder="1"/>
    <xf numFmtId="2" fontId="1" fillId="0" borderId="7" xfId="0" applyNumberFormat="1" applyFont="1" applyBorder="1" applyAlignment="1">
      <alignment horizontal="justify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vertical="center" wrapText="1"/>
    </xf>
    <xf numFmtId="2" fontId="1" fillId="0" borderId="12" xfId="0" applyNumberFormat="1" applyFont="1" applyBorder="1" applyAlignment="1">
      <alignment horizontal="justify" vertical="center" wrapText="1"/>
    </xf>
    <xf numFmtId="2" fontId="1" fillId="0" borderId="4" xfId="0" applyNumberFormat="1" applyFont="1" applyBorder="1" applyAlignment="1">
      <alignment horizontal="justify" vertical="center" wrapText="1"/>
    </xf>
    <xf numFmtId="0" fontId="2" fillId="0" borderId="14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2" fontId="1" fillId="0" borderId="2" xfId="0" applyNumberFormat="1" applyFont="1" applyBorder="1" applyAlignment="1">
      <alignment horizontal="justify" vertical="center" wrapText="1"/>
    </xf>
    <xf numFmtId="11" fontId="1" fillId="0" borderId="0" xfId="0" applyNumberFormat="1" applyFont="1" applyAlignment="1">
      <alignment horizontal="justify" vertical="center" wrapText="1"/>
    </xf>
    <xf numFmtId="11" fontId="1" fillId="0" borderId="7" xfId="0" applyNumberFormat="1" applyFont="1" applyBorder="1" applyAlignment="1">
      <alignment horizontal="justify" vertical="center" wrapText="1"/>
    </xf>
    <xf numFmtId="11" fontId="1" fillId="0" borderId="12" xfId="0" applyNumberFormat="1" applyFont="1" applyBorder="1" applyAlignment="1">
      <alignment horizontal="justify" vertical="center" wrapText="1"/>
    </xf>
    <xf numFmtId="11" fontId="1" fillId="0" borderId="15" xfId="0" applyNumberFormat="1" applyFont="1" applyBorder="1" applyAlignment="1">
      <alignment horizontal="justify" vertical="center" wrapText="1"/>
    </xf>
    <xf numFmtId="11" fontId="1" fillId="0" borderId="4" xfId="0" applyNumberFormat="1" applyFont="1" applyBorder="1" applyAlignment="1">
      <alignment horizontal="justify" vertical="center" wrapText="1"/>
    </xf>
    <xf numFmtId="0" fontId="2" fillId="0" borderId="4" xfId="0" applyFont="1" applyBorder="1"/>
    <xf numFmtId="0" fontId="1" fillId="0" borderId="0" xfId="0" applyFont="1" applyAlignment="1">
      <alignment horizontal="left" vertical="center"/>
    </xf>
    <xf numFmtId="0" fontId="1" fillId="0" borderId="7" xfId="0" applyFont="1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0" borderId="13" xfId="0" applyFont="1" applyBorder="1"/>
    <xf numFmtId="0" fontId="1" fillId="0" borderId="7" xfId="0" applyFont="1" applyBorder="1"/>
    <xf numFmtId="0" fontId="2" fillId="0" borderId="11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7" fillId="0" borderId="11" xfId="0" applyFont="1" applyBorder="1" applyAlignment="1">
      <alignment horizontal="justify" vertical="center" wrapText="1"/>
    </xf>
    <xf numFmtId="0" fontId="7" fillId="0" borderId="6" xfId="0" applyFont="1" applyBorder="1" applyAlignment="1">
      <alignment horizontal="justify" vertical="center" wrapText="1"/>
    </xf>
    <xf numFmtId="0" fontId="7" fillId="0" borderId="8" xfId="0" applyFont="1" applyBorder="1" applyAlignment="1">
      <alignment horizontal="justify" vertical="center" wrapText="1"/>
    </xf>
    <xf numFmtId="0" fontId="8" fillId="0" borderId="5" xfId="0" applyFont="1" applyBorder="1" applyAlignment="1">
      <alignment horizontal="justify" vertical="center" wrapText="1"/>
    </xf>
    <xf numFmtId="0" fontId="8" fillId="0" borderId="8" xfId="0" applyFont="1" applyBorder="1" applyAlignment="1">
      <alignment horizontal="justify" vertical="center" wrapText="1"/>
    </xf>
    <xf numFmtId="11" fontId="0" fillId="0" borderId="0" xfId="0" applyNumberFormat="1"/>
    <xf numFmtId="10" fontId="0" fillId="0" borderId="0" xfId="0" applyNumberFormat="1"/>
    <xf numFmtId="0" fontId="2" fillId="0" borderId="0" xfId="0" applyFont="1"/>
    <xf numFmtId="0" fontId="1" fillId="0" borderId="0" xfId="0" applyFont="1" applyAlignment="1">
      <alignment horizontal="left"/>
    </xf>
    <xf numFmtId="0" fontId="9" fillId="2" borderId="0" xfId="1" applyFill="1"/>
    <xf numFmtId="0" fontId="11" fillId="2" borderId="0" xfId="2" applyFont="1" applyFill="1"/>
    <xf numFmtId="0" fontId="11" fillId="2" borderId="0" xfId="3" applyFont="1" applyFill="1" applyAlignment="1" applyProtection="1"/>
    <xf numFmtId="0" fontId="13" fillId="2" borderId="0" xfId="1" applyFont="1" applyFill="1"/>
    <xf numFmtId="0" fontId="14" fillId="2" borderId="0" xfId="1" applyFont="1" applyFill="1"/>
    <xf numFmtId="0" fontId="15" fillId="2" borderId="0" xfId="1" applyFont="1" applyFill="1"/>
    <xf numFmtId="0" fontId="1" fillId="0" borderId="3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wrapText="1"/>
    </xf>
    <xf numFmtId="0" fontId="0" fillId="0" borderId="3" xfId="0" applyBorder="1" applyAlignment="1">
      <alignment horizontal="left" wrapText="1"/>
    </xf>
    <xf numFmtId="0" fontId="1" fillId="0" borderId="3" xfId="0" applyFont="1" applyBorder="1" applyAlignment="1">
      <alignment horizontal="left"/>
    </xf>
    <xf numFmtId="0" fontId="0" fillId="0" borderId="3" xfId="0" applyBorder="1" applyAlignment="1">
      <alignment horizontal="left"/>
    </xf>
    <xf numFmtId="0" fontId="16" fillId="0" borderId="0" xfId="0" applyFont="1" applyAlignment="1">
      <alignment horizontal="left"/>
    </xf>
    <xf numFmtId="0" fontId="0" fillId="0" borderId="0" xfId="0"/>
  </cellXfs>
  <cellStyles count="4">
    <cellStyle name="Hyperlink 2" xfId="3" xr:uid="{E6A717DF-BB73-4D69-8D50-61E698F5BC8D}"/>
    <cellStyle name="Link" xfId="2" builtinId="8"/>
    <cellStyle name="Standard" xfId="0" builtinId="0"/>
    <cellStyle name="Standard 2" xfId="1" xr:uid="{02F4F194-699B-41EB-9DCF-39A3EAF5931A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1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5" Type="http://schemas.openxmlformats.org/officeDocument/2006/relationships/externalLink" Target="externalLinks/externalLink3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Normalized PM</a:t>
            </a:r>
            <a:r>
              <a:rPr lang="de-DE" baseline="-25000"/>
              <a:t>LTO</a:t>
            </a:r>
            <a:r>
              <a:rPr lang="de-DE" baseline="0"/>
              <a:t> in g/kN </a:t>
            </a:r>
            <a:r>
              <a:rPr lang="de-DE"/>
              <a:t>(m</a:t>
            </a:r>
            <a:r>
              <a:rPr lang="de-DE" baseline="-25000"/>
              <a:t>eq,PM2.5,LTO</a:t>
            </a:r>
            <a:r>
              <a:rPr lang="de-DE" sz="1400" b="0" i="0" u="none" strike="noStrike" baseline="0">
                <a:effectLst/>
              </a:rPr>
              <a:t>)</a:t>
            </a:r>
            <a:r>
              <a:rPr lang="de-DE" sz="1400" b="0" i="0" u="none" strike="noStrike" baseline="-25000">
                <a:effectLst/>
              </a:rPr>
              <a:t>normalized</a:t>
            </a:r>
            <a:endParaRPr lang="de-DE" baseline="-25000"/>
          </a:p>
        </c:rich>
      </c:tx>
      <c:layout>
        <c:manualLayout>
          <c:xMode val="edge"/>
          <c:yMode val="edge"/>
          <c:x val="0.16984711286089238"/>
          <c:y val="3.927987581648359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'Characterization Factors'!$A$52</c:f>
              <c:strCache>
                <c:ptCount val="1"/>
                <c:pt idx="0">
                  <c:v>(meq,PM2.5,LTO)normalized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'Characterization Factors'!$A$42:$A$44</c:f>
              <c:strCache>
                <c:ptCount val="3"/>
                <c:pt idx="0">
                  <c:v>CFM56-5B4/3 </c:v>
                </c:pt>
                <c:pt idx="1">
                  <c:v>V2527-A5     </c:v>
                </c:pt>
                <c:pt idx="2">
                  <c:v>Trent 1000-J3 </c:v>
                </c:pt>
              </c:strCache>
            </c:strRef>
          </c:cat>
          <c:val>
            <c:numRef>
              <c:f>'Characterization Factors'!$B$52:$D$52</c:f>
              <c:numCache>
                <c:formatCode>0.00</c:formatCode>
                <c:ptCount val="3"/>
                <c:pt idx="0">
                  <c:v>6.9109075770191514E-2</c:v>
                </c:pt>
                <c:pt idx="1">
                  <c:v>0.74823209428830462</c:v>
                </c:pt>
                <c:pt idx="2">
                  <c:v>0.13043602165859222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C77-44D0-9056-FFBC6C330BF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1177115488"/>
        <c:axId val="1265042208"/>
        <c:extLst>
          <c:ext xmlns:c15="http://schemas.microsoft.com/office/drawing/2012/chart" uri="{02D57815-91ED-43cb-92C2-25804820EDAC}">
            <c15:filteredBarSeries>
              <c15:ser>
                <c:idx val="1"/>
                <c:order val="1"/>
                <c:tx>
                  <c:strRef>
                    <c:extLst>
                      <c:ext uri="{02D57815-91ED-43cb-92C2-25804820EDAC}">
                        <c15:formulaRef>
                          <c15:sqref>'Characterization Factors'!$A$42:$A$44</c15:sqref>
                        </c15:formulaRef>
                      </c:ext>
                    </c:extLst>
                    <c:strCache>
                      <c:ptCount val="1"/>
                      <c:pt idx="0">
                        <c:v>CFM56-5B4/3  V2527-A5      Trent 1000-J3 </c:v>
                      </c:pt>
                    </c:strCache>
                  </c:strRef>
                </c:tx>
                <c:spPr>
                  <a:solidFill>
                    <a:schemeClr val="accent2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uri="{02D57815-91ED-43cb-92C2-25804820EDAC}">
                        <c15:formulaRef>
                          <c15:sqref>'Characterization Factors'!$A$42:$A$44</c15:sqref>
                        </c15:formulaRef>
                      </c:ext>
                    </c:extLst>
                    <c:strCache>
                      <c:ptCount val="3"/>
                      <c:pt idx="0">
                        <c:v>CFM56-5B4/3 </c:v>
                      </c:pt>
                      <c:pt idx="1">
                        <c:v>V2527-A5     </c:v>
                      </c:pt>
                      <c:pt idx="2">
                        <c:v>Trent 1000-J3 </c:v>
                      </c:pt>
                    </c:strCache>
                  </c:strRef>
                </c:cat>
                <c:val>
                  <c:numLit>
                    <c:formatCode>General</c:formatCode>
                    <c:ptCount val="1"/>
                    <c:pt idx="0">
                      <c:v>1</c:v>
                    </c:pt>
                  </c:numLit>
                </c:val>
                <c:extLst>
                  <c:ext xmlns:c16="http://schemas.microsoft.com/office/drawing/2014/chart" uri="{C3380CC4-5D6E-409C-BE32-E72D297353CC}">
                    <c16:uniqueId val="{00000003-BC77-44D0-9056-FFBC6C330BFF}"/>
                  </c:ext>
                </c:extLst>
              </c15:ser>
            </c15:filteredBarSeries>
          </c:ext>
        </c:extLst>
      </c:barChart>
      <c:catAx>
        <c:axId val="117711548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Engine Designation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265042208"/>
        <c:crosses val="autoZero"/>
        <c:auto val="1"/>
        <c:lblAlgn val="ctr"/>
        <c:lblOffset val="100"/>
        <c:noMultiLvlLbl val="0"/>
      </c:catAx>
      <c:valAx>
        <c:axId val="12650422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wrap="square" anchor="t" anchorCtr="0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>
                    <a:latin typeface="Arial" panose="020B0604020202020204" pitchFamily="34" charset="0"/>
                    <a:cs typeface="Arial" panose="020B0604020202020204" pitchFamily="34" charset="0"/>
                  </a:rPr>
                  <a:t>PM in </a:t>
                </a:r>
              </a:p>
              <a:p>
                <a:pPr>
                  <a:defRPr/>
                </a:pPr>
                <a:r>
                  <a:rPr lang="de-DE">
                    <a:latin typeface="Arial" panose="020B0604020202020204" pitchFamily="34" charset="0"/>
                    <a:cs typeface="Arial" panose="020B0604020202020204" pitchFamily="34" charset="0"/>
                  </a:rPr>
                  <a:t>g/kN</a:t>
                </a:r>
              </a:p>
            </c:rich>
          </c:tx>
          <c:layout>
            <c:manualLayout>
              <c:xMode val="edge"/>
              <c:yMode val="edge"/>
              <c:x val="3.0555555555555555E-2"/>
              <c:y val="0.1540788353637100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t" anchorCtr="0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>
            <a:solidFill>
              <a:schemeClr val="tx1">
                <a:lumMod val="15000"/>
                <a:lumOff val="85000"/>
              </a:schemeClr>
            </a:solidFill>
            <a:tailEnd type="triangle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17711548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 sz="1200" b="0" i="0" baseline="0">
                <a:effectLst/>
              </a:rPr>
              <a:t>Contribution of Pollutants to the Impact of Ozone Formation on Human Health of a </a:t>
            </a:r>
            <a:endParaRPr lang="de-DE" sz="1200">
              <a:effectLst/>
            </a:endParaRPr>
          </a:p>
          <a:p>
            <a:pPr>
              <a:defRPr/>
            </a:pPr>
            <a:r>
              <a:rPr lang="de-DE" sz="1200" b="0" i="0" baseline="0">
                <a:effectLst/>
              </a:rPr>
              <a:t>CFM56-5B4/3  </a:t>
            </a:r>
            <a:endParaRPr lang="de-DE" sz="1200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pieChart>
        <c:varyColors val="1"/>
        <c:ser>
          <c:idx val="1"/>
          <c:order val="1"/>
          <c:dPt>
            <c:idx val="0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C-428A-49C4-A13D-ED8A745A7CF9}"/>
              </c:ext>
            </c:extLst>
          </c:dPt>
          <c:dPt>
            <c:idx val="1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428A-49C4-A13D-ED8A745A7CF9}"/>
              </c:ext>
            </c:extLst>
          </c:dPt>
          <c:dPt>
            <c:idx val="2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A-428A-49C4-A13D-ED8A745A7CF9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428A-49C4-A13D-ED8A745A7CF9}"/>
              </c:ext>
            </c:extLst>
          </c:dPt>
          <c:dLbls>
            <c:dLbl>
              <c:idx val="0"/>
              <c:layout>
                <c:manualLayout>
                  <c:x val="7.2217340581111719E-2"/>
                  <c:y val="-6.9444504368460794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428A-49C4-A13D-ED8A745A7CF9}"/>
                </c:ext>
              </c:extLst>
            </c:dLbl>
            <c:dLbl>
              <c:idx val="1"/>
              <c:layout>
                <c:manualLayout>
                  <c:x val="-9.446763223971931E-2"/>
                  <c:y val="8.2699097544313815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428A-49C4-A13D-ED8A745A7CF9}"/>
                </c:ext>
              </c:extLst>
            </c:dLbl>
            <c:dLbl>
              <c:idx val="2"/>
              <c:layout>
                <c:manualLayout>
                  <c:x val="-3.6119719622651085E-2"/>
                  <c:y val="-3.1711789450980347E-4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428A-49C4-A13D-ED8A745A7CF9}"/>
                </c:ext>
              </c:extLst>
            </c:dLbl>
            <c:dLbl>
              <c:idx val="3"/>
              <c:layout>
                <c:manualLayout>
                  <c:x val="2.7777777777777728E-2"/>
                  <c:y val="-4.6296296296296294E-3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428A-49C4-A13D-ED8A745A7CF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de-DE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'Characterization Factors'!$A$107:$A$110</c:f>
              <c:strCache>
                <c:ptCount val="4"/>
                <c:pt idx="0">
                  <c:v>Nitrous oxide (96.71 %)</c:v>
                </c:pt>
                <c:pt idx="1">
                  <c:v>Sulfur dioxide (0.55 %)</c:v>
                </c:pt>
                <c:pt idx="2">
                  <c:v>Carbon monoxide (2.39 %)</c:v>
                </c:pt>
                <c:pt idx="3">
                  <c:v>Hydrocarbons (0.35 %)</c:v>
                </c:pt>
              </c:strCache>
            </c:strRef>
          </c:cat>
          <c:val>
            <c:numRef>
              <c:f>'Characterization Factors'!$B$92:$B$95</c:f>
              <c:numCache>
                <c:formatCode>0.00%</c:formatCode>
                <c:ptCount val="4"/>
                <c:pt idx="0">
                  <c:v>0.91415836149100504</c:v>
                </c:pt>
                <c:pt idx="1">
                  <c:v>5.3446346625181064E-3</c:v>
                </c:pt>
                <c:pt idx="2">
                  <c:v>5.0207984706177232E-2</c:v>
                </c:pt>
                <c:pt idx="3">
                  <c:v>3.028901914029962E-2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428A-49C4-A13D-ED8A745A7C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extLst>
          <c:ext xmlns:c15="http://schemas.microsoft.com/office/drawing/2012/chart" uri="{02D57815-91ED-43cb-92C2-25804820EDAC}">
            <c15:filteredPieSeries>
              <c15:ser>
                <c:idx val="0"/>
                <c:order val="0"/>
                <c:dPt>
                  <c:idx val="0"/>
                  <c:bubble3D val="0"/>
                  <c:spPr>
                    <a:solidFill>
                      <a:schemeClr val="accent2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>
                    <c:ext xmlns:c16="http://schemas.microsoft.com/office/drawing/2014/chart" uri="{C3380CC4-5D6E-409C-BE32-E72D297353CC}">
                      <c16:uniqueId val="{00000003-ECCE-4771-A315-4251791D63EA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3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>
                    <c:ext xmlns:c16="http://schemas.microsoft.com/office/drawing/2014/chart" uri="{C3380CC4-5D6E-409C-BE32-E72D297353CC}">
                      <c16:uniqueId val="{00000001-ECCE-4771-A315-4251791D63EA}"/>
                    </c:ext>
                  </c:extLst>
                </c:dPt>
                <c:dPt>
                  <c:idx val="2"/>
                  <c:bubble3D val="0"/>
                  <c:spPr>
                    <a:solidFill>
                      <a:schemeClr val="accent6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>
                    <c:ext xmlns:c16="http://schemas.microsoft.com/office/drawing/2014/chart" uri="{C3380CC4-5D6E-409C-BE32-E72D297353CC}">
                      <c16:uniqueId val="{00000002-ECCE-4771-A315-4251791D63EA}"/>
                    </c:ext>
                  </c:extLst>
                </c:dPt>
                <c:dPt>
                  <c:idx val="3"/>
                  <c:bubble3D val="0"/>
                  <c:spPr>
                    <a:solidFill>
                      <a:schemeClr val="accent4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>
                    <c:ext xmlns:c16="http://schemas.microsoft.com/office/drawing/2014/chart" uri="{C3380CC4-5D6E-409C-BE32-E72D297353CC}">
                      <c16:uniqueId val="{00000007-428A-49C4-A13D-ED8A745A7CF9}"/>
                    </c:ext>
                  </c:extLst>
                </c:dPt>
                <c:dLbls>
                  <c:dLbl>
                    <c:idx val="1"/>
                    <c:layout>
                      <c:manualLayout>
                        <c:x val="-6.5941272965879261E-2"/>
                        <c:y val="2.2231335666375036E-2"/>
                      </c:manualLayout>
                    </c:layout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/>
                      <c:ext xmlns:c16="http://schemas.microsoft.com/office/drawing/2014/chart" uri="{C3380CC4-5D6E-409C-BE32-E72D297353CC}">
                        <c16:uniqueId val="{00000001-ECCE-4771-A315-4251791D63EA}"/>
                      </c:ext>
                    </c:extLst>
                  </c:dLbl>
                  <c:dLbl>
                    <c:idx val="2"/>
                    <c:layout>
                      <c:manualLayout>
                        <c:x val="-5.096347331583552E-2"/>
                        <c:y val="-2.4772892971711868E-2"/>
                      </c:manualLayout>
                    </c:layout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/>
                      <c:ext xmlns:c16="http://schemas.microsoft.com/office/drawing/2014/chart" uri="{C3380CC4-5D6E-409C-BE32-E72D297353CC}">
                        <c16:uniqueId val="{00000002-ECCE-4771-A315-4251791D63EA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de-DE"/>
                    </a:p>
                  </c:txPr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1"/>
                  <c:leaderLines>
                    <c:spPr>
                      <a:ln w="9525" cap="flat" cmpd="sng" algn="ctr">
                        <a:solidFill>
                          <a:schemeClr val="tx1">
                            <a:lumMod val="35000"/>
                            <a:lumOff val="65000"/>
                          </a:schemeClr>
                        </a:solidFill>
                        <a:round/>
                      </a:ln>
                      <a:effectLst/>
                    </c:spPr>
                  </c:leaderLines>
                  <c:extLst>
                    <c:ext uri="{CE6537A1-D6FC-4f65-9D91-7224C49458BB}"/>
                  </c:extLst>
                </c:dLbls>
                <c:cat>
                  <c:strRef>
                    <c:extLst>
                      <c:ext uri="{02D57815-91ED-43cb-92C2-25804820EDAC}">
                        <c15:formulaRef>
                          <c15:sqref>'Characterization Factors'!$A$107:$A$110</c15:sqref>
                        </c15:formulaRef>
                      </c:ext>
                    </c:extLst>
                    <c:strCache>
                      <c:ptCount val="4"/>
                      <c:pt idx="0">
                        <c:v>Nitrous oxide (96.71 %)</c:v>
                      </c:pt>
                      <c:pt idx="1">
                        <c:v>Sulfur dioxide (0.55 %)</c:v>
                      </c:pt>
                      <c:pt idx="2">
                        <c:v>Carbon monoxide (2.39 %)</c:v>
                      </c:pt>
                      <c:pt idx="3">
                        <c:v>Hydrocarbons (0.35 %)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'Characterization Factors'!$B$75:$B$78</c15:sqref>
                        </c15:formulaRef>
                      </c:ext>
                    </c:extLst>
                    <c:numCache>
                      <c:formatCode>0.00E+00</c:formatCode>
                      <c:ptCount val="4"/>
                      <c:pt idx="0">
                        <c:v>3.4179933388842629E-5</c:v>
                      </c:pt>
                      <c:pt idx="1">
                        <c:v>1.9983327227310578E-7</c:v>
                      </c:pt>
                      <c:pt idx="2">
                        <c:v>1.8772519567027479E-6</c:v>
                      </c:pt>
                      <c:pt idx="3">
                        <c:v>1.1324915903413822E-6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0-ECCE-4771-A315-4251791D63EA}"/>
                  </c:ext>
                </c:extLst>
              </c15:ser>
            </c15:filteredPieSeries>
          </c:ext>
        </c:extLst>
      </c:pieChart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55924608109728402"/>
          <c:y val="0.32578362636177327"/>
          <c:w val="0.42408146136497105"/>
          <c:h val="0.5902132096501635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+mn-lt"/>
                <a:ea typeface="+mn-ea"/>
                <a:cs typeface="+mn-cs"/>
              </a:defRPr>
            </a:pPr>
            <a:r>
              <a:rPr lang="de-DE" sz="1200" b="0" i="0" baseline="0">
                <a:effectLst/>
              </a:rPr>
              <a:t>Contribution of Pollutants to the Impact of Ozone Formation on Human Health of a </a:t>
            </a:r>
          </a:p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>
                <a:solidFill>
                  <a:sysClr val="windowText" lastClr="000000">
                    <a:lumMod val="65000"/>
                    <a:lumOff val="35000"/>
                  </a:sysClr>
                </a:solidFill>
              </a:defRPr>
            </a:pPr>
            <a:r>
              <a:rPr lang="de-DE" sz="1200" b="0" i="0" baseline="0">
                <a:effectLst/>
              </a:rPr>
              <a:t>V2527-A5</a:t>
            </a:r>
            <a:endParaRPr lang="de-DE" sz="1200">
              <a:effectLst/>
            </a:endParaRPr>
          </a:p>
        </c:rich>
      </c:tx>
      <c:layout>
        <c:manualLayout>
          <c:xMode val="edge"/>
          <c:yMode val="edge"/>
          <c:x val="0.17113188976377952"/>
          <c:y val="2.314814814814814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400" b="0" i="0" u="none" strike="noStrike" kern="1200" spc="0" baseline="0">
              <a:solidFill>
                <a:sysClr val="windowText" lastClr="000000">
                  <a:lumMod val="65000"/>
                  <a:lumOff val="35000"/>
                </a:sys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pieChart>
        <c:varyColors val="1"/>
        <c:ser>
          <c:idx val="1"/>
          <c:order val="1"/>
          <c:dPt>
            <c:idx val="0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9C92-4C1B-867B-71CB24D3652C}"/>
              </c:ext>
            </c:extLst>
          </c:dPt>
          <c:dPt>
            <c:idx val="1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9C92-4C1B-867B-71CB24D3652C}"/>
              </c:ext>
            </c:extLst>
          </c:dPt>
          <c:dPt>
            <c:idx val="2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C-9C92-4C1B-867B-71CB24D3652C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A-9C92-4C1B-867B-71CB24D3652C}"/>
              </c:ext>
            </c:extLst>
          </c:dPt>
          <c:dLbls>
            <c:dLbl>
              <c:idx val="0"/>
              <c:layout>
                <c:manualLayout>
                  <c:x val="0.1249999999999999"/>
                  <c:y val="-6.0185185185185182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9C92-4C1B-867B-71CB24D3652C}"/>
                </c:ext>
              </c:extLst>
            </c:dLbl>
            <c:dLbl>
              <c:idx val="1"/>
              <c:layout>
                <c:manualLayout>
                  <c:x val="-0.12222222222222222"/>
                  <c:y val="5.5096414772733401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9C92-4C1B-867B-71CB24D3652C}"/>
                </c:ext>
              </c:extLst>
            </c:dLbl>
            <c:dLbl>
              <c:idx val="2"/>
              <c:layout>
                <c:manualLayout>
                  <c:x val="-5.8333333333333334E-2"/>
                  <c:y val="-1.3692166319930265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9C92-4C1B-867B-71CB24D3652C}"/>
                </c:ext>
              </c:extLst>
            </c:dLbl>
            <c:dLbl>
              <c:idx val="3"/>
              <c:layout>
                <c:manualLayout>
                  <c:x val="6.3888888888888842E-2"/>
                  <c:y val="0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9C92-4C1B-867B-71CB24D3652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de-DE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('Characterization Factors'!$A$107,'Characterization Factors'!$A$108,'Characterization Factors'!$A$109,'Characterization Factors'!$A$110)</c:f>
              <c:strCache>
                <c:ptCount val="4"/>
                <c:pt idx="0">
                  <c:v>Nitrous oxide (96.71 %)</c:v>
                </c:pt>
                <c:pt idx="1">
                  <c:v>Sulfur dioxide (0.55 %)</c:v>
                </c:pt>
                <c:pt idx="2">
                  <c:v>Carbon monoxide (2.39 %)</c:v>
                </c:pt>
                <c:pt idx="3">
                  <c:v>Hydrocarbons (0.35 %)</c:v>
                </c:pt>
              </c:strCache>
            </c:strRef>
          </c:cat>
          <c:val>
            <c:numRef>
              <c:f>'Characterization Factors'!$C$92:$C$95</c:f>
              <c:numCache>
                <c:formatCode>0.00%</c:formatCode>
                <c:ptCount val="4"/>
                <c:pt idx="0">
                  <c:v>0.96709093058258444</c:v>
                </c:pt>
                <c:pt idx="1">
                  <c:v>5.490468259287124E-3</c:v>
                </c:pt>
                <c:pt idx="2">
                  <c:v>2.3899770104554241E-2</c:v>
                </c:pt>
                <c:pt idx="3">
                  <c:v>3.5188310535741074E-3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9C92-4C1B-867B-71CB24D3652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extLst>
          <c:ext xmlns:c15="http://schemas.microsoft.com/office/drawing/2012/chart" uri="{02D57815-91ED-43cb-92C2-25804820EDAC}">
            <c15:filteredPieSeries>
              <c15:ser>
                <c:idx val="0"/>
                <c:order val="0"/>
                <c:dPt>
                  <c:idx val="0"/>
                  <c:bubble3D val="0"/>
                  <c:spPr>
                    <a:solidFill>
                      <a:schemeClr val="accent2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>
                    <c:ext xmlns:c16="http://schemas.microsoft.com/office/drawing/2014/chart" uri="{C3380CC4-5D6E-409C-BE32-E72D297353CC}">
                      <c16:uniqueId val="{00000004-6D26-4C71-8F5D-7EAD90D8FBD2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3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>
                    <c:ext xmlns:c16="http://schemas.microsoft.com/office/drawing/2014/chart" uri="{C3380CC4-5D6E-409C-BE32-E72D297353CC}">
                      <c16:uniqueId val="{00000003-6D26-4C71-8F5D-7EAD90D8FBD2}"/>
                    </c:ext>
                  </c:extLst>
                </c:dPt>
                <c:dPt>
                  <c:idx val="2"/>
                  <c:bubble3D val="0"/>
                  <c:spPr>
                    <a:solidFill>
                      <a:schemeClr val="accent6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>
                    <c:ext xmlns:c16="http://schemas.microsoft.com/office/drawing/2014/chart" uri="{C3380CC4-5D6E-409C-BE32-E72D297353CC}">
                      <c16:uniqueId val="{00000002-6D26-4C71-8F5D-7EAD90D8FBD2}"/>
                    </c:ext>
                  </c:extLst>
                </c:dPt>
                <c:dPt>
                  <c:idx val="3"/>
                  <c:bubble3D val="0"/>
                  <c:spPr>
                    <a:solidFill>
                      <a:schemeClr val="accent4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>
                    <c:ext xmlns:c16="http://schemas.microsoft.com/office/drawing/2014/chart" uri="{C3380CC4-5D6E-409C-BE32-E72D297353CC}">
                      <c16:uniqueId val="{00000001-6D26-4C71-8F5D-7EAD90D8FBD2}"/>
                    </c:ext>
                  </c:extLst>
                </c:dPt>
                <c:dLbls>
                  <c:dLbl>
                    <c:idx val="1"/>
                    <c:layout>
                      <c:manualLayout>
                        <c:x val="-0.10123687664041994"/>
                        <c:y val="2.8241105278506852E-2"/>
                      </c:manualLayout>
                    </c:layout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/>
                      <c:ext xmlns:c16="http://schemas.microsoft.com/office/drawing/2014/chart" uri="{C3380CC4-5D6E-409C-BE32-E72D297353CC}">
                        <c16:uniqueId val="{00000003-6D26-4C71-8F5D-7EAD90D8FBD2}"/>
                      </c:ext>
                    </c:extLst>
                  </c:dLbl>
                  <c:dLbl>
                    <c:idx val="2"/>
                    <c:layout>
                      <c:manualLayout>
                        <c:x val="-4.2839020122484688E-3"/>
                        <c:y val="-2.7591498979294256E-2"/>
                      </c:manualLayout>
                    </c:layout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/>
                      <c:ext xmlns:c16="http://schemas.microsoft.com/office/drawing/2014/chart" uri="{C3380CC4-5D6E-409C-BE32-E72D297353CC}">
                        <c16:uniqueId val="{00000002-6D26-4C71-8F5D-7EAD90D8FBD2}"/>
                      </c:ext>
                    </c:extLst>
                  </c:dLbl>
                  <c:dLbl>
                    <c:idx val="3"/>
                    <c:layout>
                      <c:manualLayout>
                        <c:x val="9.7515966754155733E-2"/>
                        <c:y val="1.2888961796442111E-2"/>
                      </c:manualLayout>
                    </c:layout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/>
                      <c:ext xmlns:c16="http://schemas.microsoft.com/office/drawing/2014/chart" uri="{C3380CC4-5D6E-409C-BE32-E72D297353CC}">
                        <c16:uniqueId val="{00000001-6D26-4C71-8F5D-7EAD90D8FBD2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de-DE"/>
                    </a:p>
                  </c:txPr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1"/>
                  <c:leaderLines>
                    <c:spPr>
                      <a:ln w="9525" cap="flat" cmpd="sng" algn="ctr">
                        <a:solidFill>
                          <a:schemeClr val="tx1">
                            <a:lumMod val="35000"/>
                            <a:lumOff val="65000"/>
                          </a:schemeClr>
                        </a:solidFill>
                        <a:round/>
                      </a:ln>
                      <a:effectLst/>
                    </c:spPr>
                  </c:leaderLines>
                  <c:extLst>
                    <c:ext uri="{CE6537A1-D6FC-4f65-9D91-7224C49458BB}"/>
                  </c:extLst>
                </c:dLbls>
                <c:cat>
                  <c:strRef>
                    <c:extLst>
                      <c:ext uri="{02D57815-91ED-43cb-92C2-25804820EDAC}">
                        <c15:formulaRef>
                          <c15:sqref>('Characterization Factors'!$A$107,'Characterization Factors'!$A$108,'Characterization Factors'!$A$109,'Characterization Factors'!$A$110)</c15:sqref>
                        </c15:formulaRef>
                      </c:ext>
                    </c:extLst>
                    <c:strCache>
                      <c:ptCount val="4"/>
                      <c:pt idx="0">
                        <c:v>Nitrous oxide (96.71 %)</c:v>
                      </c:pt>
                      <c:pt idx="1">
                        <c:v>Sulfur dioxide (0.55 %)</c:v>
                      </c:pt>
                      <c:pt idx="2">
                        <c:v>Carbon monoxide (2.39 %)</c:v>
                      </c:pt>
                      <c:pt idx="3">
                        <c:v>Hydrocarbons (0.35 %)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'Characterization Factors'!$C$75:$C$78</c15:sqref>
                        </c15:formulaRef>
                      </c:ext>
                    </c:extLst>
                    <c:numCache>
                      <c:formatCode>0.00E+00</c:formatCode>
                      <c:ptCount val="4"/>
                      <c:pt idx="0">
                        <c:v>4.2092656391659115E-5</c:v>
                      </c:pt>
                      <c:pt idx="1">
                        <c:v>2.3897276518585676E-7</c:v>
                      </c:pt>
                      <c:pt idx="2">
                        <c:v>1.0402380779691751E-6</c:v>
                      </c:pt>
                      <c:pt idx="3">
                        <c:v>1.5315720761559383E-7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0-6D26-4C71-8F5D-7EAD90D8FBD2}"/>
                  </c:ext>
                </c:extLst>
              </c15:ser>
            </c15:filteredPieSeries>
          </c:ext>
        </c:extLst>
      </c:pieChart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56277274715660541"/>
          <c:y val="0.40176553476893839"/>
          <c:w val="0.42056058617672792"/>
          <c:h val="0.4404029593766722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+mn-lt"/>
                <a:ea typeface="+mn-ea"/>
                <a:cs typeface="+mn-cs"/>
              </a:defRPr>
            </a:pPr>
            <a:r>
              <a:rPr lang="de-DE" sz="1200" b="0" i="0" baseline="0">
                <a:effectLst/>
              </a:rPr>
              <a:t>Contribution of Pollutants to the Impact of Ozone Formation on Human Health of a </a:t>
            </a:r>
          </a:p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>
                <a:solidFill>
                  <a:sysClr val="windowText" lastClr="000000">
                    <a:lumMod val="65000"/>
                    <a:lumOff val="35000"/>
                  </a:sysClr>
                </a:solidFill>
              </a:defRPr>
            </a:pPr>
            <a:r>
              <a:rPr lang="de-DE" sz="1200" b="0" i="0" baseline="0">
                <a:effectLst/>
              </a:rPr>
              <a:t>Trent 1000-J3</a:t>
            </a:r>
            <a:endParaRPr lang="de-DE" sz="1200"/>
          </a:p>
        </c:rich>
      </c:tx>
      <c:layout>
        <c:manualLayout>
          <c:xMode val="edge"/>
          <c:yMode val="edge"/>
          <c:x val="0.15724300087489063"/>
          <c:y val="2.314814814814814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400" b="0" i="0" u="none" strike="noStrike" kern="1200" spc="0" baseline="0">
              <a:solidFill>
                <a:sysClr val="windowText" lastClr="000000">
                  <a:lumMod val="65000"/>
                  <a:lumOff val="35000"/>
                </a:sys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pieChart>
        <c:varyColors val="1"/>
        <c:ser>
          <c:idx val="1"/>
          <c:order val="1"/>
          <c:dPt>
            <c:idx val="0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9DC9-4DDF-9740-00C6DD58C277}"/>
              </c:ext>
            </c:extLst>
          </c:dPt>
          <c:dPt>
            <c:idx val="1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C-9DC9-4DDF-9740-00C6DD58C277}"/>
              </c:ext>
            </c:extLst>
          </c:dPt>
          <c:dPt>
            <c:idx val="2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9DC9-4DDF-9740-00C6DD58C277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A-9DC9-4DDF-9740-00C6DD58C277}"/>
              </c:ext>
            </c:extLst>
          </c:dPt>
          <c:dLbls>
            <c:dLbl>
              <c:idx val="0"/>
              <c:layout>
                <c:manualLayout>
                  <c:x val="0.15277777777777768"/>
                  <c:y val="-6.9444444444444448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9DC9-4DDF-9740-00C6DD58C277}"/>
                </c:ext>
              </c:extLst>
            </c:dLbl>
            <c:dLbl>
              <c:idx val="1"/>
              <c:layout>
                <c:manualLayout>
                  <c:x val="-0.11666666666666667"/>
                  <c:y val="9.2592592592592171E-3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9DC9-4DDF-9740-00C6DD58C277}"/>
                </c:ext>
              </c:extLst>
            </c:dLbl>
            <c:dLbl>
              <c:idx val="3"/>
              <c:layout>
                <c:manualLayout>
                  <c:x val="9.7222222222222279E-2"/>
                  <c:y val="1.8518518518518517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9DC9-4DDF-9740-00C6DD58C27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de-DE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'Characterization Factors'!$D$96:$D$99</c:f>
              <c:strCache>
                <c:ptCount val="4"/>
                <c:pt idx="0">
                  <c:v>Nitrous oxide (99.23 %)</c:v>
                </c:pt>
                <c:pt idx="1">
                  <c:v>Sulfur dioxide (0.27 %)</c:v>
                </c:pt>
                <c:pt idx="2">
                  <c:v>Carbon monoxide (0.5 %)</c:v>
                </c:pt>
                <c:pt idx="3">
                  <c:v>Hydrocarbons (0 %)</c:v>
                </c:pt>
              </c:strCache>
            </c:strRef>
          </c:cat>
          <c:val>
            <c:numRef>
              <c:f>'Characterization Factors'!$D$92:$D$95</c:f>
              <c:numCache>
                <c:formatCode>0.00%</c:formatCode>
                <c:ptCount val="4"/>
                <c:pt idx="0">
                  <c:v>0.99229981399308653</c:v>
                </c:pt>
                <c:pt idx="1">
                  <c:v>2.7002126655888492E-3</c:v>
                </c:pt>
                <c:pt idx="2">
                  <c:v>4.9999733413245455E-3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9DC9-4DDF-9740-00C6DD58C27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extLst>
          <c:ext xmlns:c15="http://schemas.microsoft.com/office/drawing/2012/chart" uri="{02D57815-91ED-43cb-92C2-25804820EDAC}">
            <c15:filteredPieSeries>
              <c15:ser>
                <c:idx val="0"/>
                <c:order val="0"/>
                <c:dPt>
                  <c:idx val="0"/>
                  <c:bubble3D val="0"/>
                  <c:spPr>
                    <a:solidFill>
                      <a:schemeClr val="accent2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>
                    <c:ext xmlns:c16="http://schemas.microsoft.com/office/drawing/2014/chart" uri="{C3380CC4-5D6E-409C-BE32-E72D297353CC}">
                      <c16:uniqueId val="{00000004-D00E-49EA-B799-FAC76AE227FE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3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>
                    <c:ext xmlns:c16="http://schemas.microsoft.com/office/drawing/2014/chart" uri="{C3380CC4-5D6E-409C-BE32-E72D297353CC}">
                      <c16:uniqueId val="{00000003-D00E-49EA-B799-FAC76AE227FE}"/>
                    </c:ext>
                  </c:extLst>
                </c:dPt>
                <c:dPt>
                  <c:idx val="2"/>
                  <c:bubble3D val="0"/>
                  <c:spPr>
                    <a:solidFill>
                      <a:schemeClr val="accent6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>
                    <c:ext xmlns:c16="http://schemas.microsoft.com/office/drawing/2014/chart" uri="{C3380CC4-5D6E-409C-BE32-E72D297353CC}">
                      <c16:uniqueId val="{00000002-D00E-49EA-B799-FAC76AE227FE}"/>
                    </c:ext>
                  </c:extLst>
                </c:dPt>
                <c:dPt>
                  <c:idx val="3"/>
                  <c:bubble3D val="0"/>
                  <c:spPr>
                    <a:solidFill>
                      <a:schemeClr val="accent4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>
                    <c:ext xmlns:c16="http://schemas.microsoft.com/office/drawing/2014/chart" uri="{C3380CC4-5D6E-409C-BE32-E72D297353CC}">
                      <c16:uniqueId val="{00000001-D00E-49EA-B799-FAC76AE227FE}"/>
                    </c:ext>
                  </c:extLst>
                </c:dPt>
                <c:dLbls>
                  <c:dLbl>
                    <c:idx val="1"/>
                    <c:layout>
                      <c:manualLayout>
                        <c:x val="-0.1199488188976378"/>
                        <c:y val="-2.3352289297171188E-3"/>
                      </c:manualLayout>
                    </c:layout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/>
                      <c:ext xmlns:c16="http://schemas.microsoft.com/office/drawing/2014/chart" uri="{C3380CC4-5D6E-409C-BE32-E72D297353CC}">
                        <c16:uniqueId val="{00000003-D00E-49EA-B799-FAC76AE227FE}"/>
                      </c:ext>
                    </c:extLst>
                  </c:dLbl>
                  <c:dLbl>
                    <c:idx val="2"/>
                    <c:layout>
                      <c:manualLayout>
                        <c:x val="2.6733377077865265E-2"/>
                        <c:y val="-2.7635243511227762E-2"/>
                      </c:manualLayout>
                    </c:layout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/>
                      <c:ext xmlns:c16="http://schemas.microsoft.com/office/drawing/2014/chart" uri="{C3380CC4-5D6E-409C-BE32-E72D297353CC}">
                        <c16:uniqueId val="{00000002-D00E-49EA-B799-FAC76AE227FE}"/>
                      </c:ext>
                    </c:extLst>
                  </c:dLbl>
                  <c:dLbl>
                    <c:idx val="3"/>
                    <c:layout>
                      <c:manualLayout>
                        <c:x val="0.17881846019247594"/>
                        <c:y val="4.8016914552347625E-3"/>
                      </c:manualLayout>
                    </c:layout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/>
                      <c:ext xmlns:c16="http://schemas.microsoft.com/office/drawing/2014/chart" uri="{C3380CC4-5D6E-409C-BE32-E72D297353CC}">
                        <c16:uniqueId val="{00000001-D00E-49EA-B799-FAC76AE227FE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de-DE"/>
                    </a:p>
                  </c:txPr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1"/>
                  <c:leaderLines>
                    <c:spPr>
                      <a:ln w="9525" cap="flat" cmpd="sng" algn="ctr">
                        <a:solidFill>
                          <a:schemeClr val="tx1">
                            <a:lumMod val="35000"/>
                            <a:lumOff val="65000"/>
                          </a:schemeClr>
                        </a:solidFill>
                        <a:round/>
                      </a:ln>
                      <a:effectLst/>
                    </c:spPr>
                  </c:leaderLines>
                  <c:extLst>
                    <c:ext uri="{CE6537A1-D6FC-4f65-9D91-7224C49458BB}"/>
                  </c:extLst>
                </c:dLbls>
                <c:cat>
                  <c:strRef>
                    <c:extLst>
                      <c:ext uri="{02D57815-91ED-43cb-92C2-25804820EDAC}">
                        <c15:formulaRef>
                          <c15:sqref>'Characterization Factors'!$D$96:$D$99</c15:sqref>
                        </c15:formulaRef>
                      </c:ext>
                    </c:extLst>
                    <c:strCache>
                      <c:ptCount val="4"/>
                      <c:pt idx="0">
                        <c:v>Nitrous oxide (99.23 %)</c:v>
                      </c:pt>
                      <c:pt idx="1">
                        <c:v>Sulfur dioxide (0.27 %)</c:v>
                      </c:pt>
                      <c:pt idx="2">
                        <c:v>Carbon monoxide (0.5 %)</c:v>
                      </c:pt>
                      <c:pt idx="3">
                        <c:v>Hydrocarbons (0 %)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'Characterization Factors'!$D$75:$D$78</c15:sqref>
                        </c15:formulaRef>
                      </c:ext>
                    </c:extLst>
                    <c:numCache>
                      <c:formatCode>0.00E+00</c:formatCode>
                      <c:ptCount val="4"/>
                      <c:pt idx="0">
                        <c:v>6.1200028498147618E-5</c:v>
                      </c:pt>
                      <c:pt idx="1">
                        <c:v>1.6653544599601029E-7</c:v>
                      </c:pt>
                      <c:pt idx="2">
                        <c:v>3.0837304075235115E-7</c:v>
                      </c:pt>
                      <c:pt idx="3">
                        <c:v>0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0-D00E-49EA-B799-FAC76AE227FE}"/>
                  </c:ext>
                </c:extLst>
              </c15:ser>
            </c15:filteredPieSeries>
          </c:ext>
        </c:extLst>
      </c:pieChart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55999496937882765"/>
          <c:y val="0.41539224263633712"/>
          <c:w val="0.38610170603674543"/>
          <c:h val="0.39476240497690479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Normalized (PMequivalents)</a:t>
            </a:r>
            <a:r>
              <a:rPr lang="de-DE" baseline="-25000"/>
              <a:t>LTO</a:t>
            </a:r>
            <a:r>
              <a:rPr lang="de-DE"/>
              <a:t> in g/kN (m</a:t>
            </a:r>
            <a:r>
              <a:rPr lang="de-DE" baseline="-25000"/>
              <a:t>PM,equivalent,LTO</a:t>
            </a:r>
            <a:r>
              <a:rPr lang="de-DE"/>
              <a:t>)</a:t>
            </a:r>
            <a:r>
              <a:rPr lang="de-DE" baseline="-25000"/>
              <a:t>normalized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'Characterization Factors'!$A$55</c:f>
              <c:strCache>
                <c:ptCount val="1"/>
                <c:pt idx="0">
                  <c:v>(mPM,equivalent,LTO)normalized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'Characterization Factors'!$A$42:$A$44</c:f>
              <c:strCache>
                <c:ptCount val="3"/>
                <c:pt idx="0">
                  <c:v>CFM56-5B4/3 </c:v>
                </c:pt>
                <c:pt idx="1">
                  <c:v>V2527-A5     </c:v>
                </c:pt>
                <c:pt idx="2">
                  <c:v>Trent 1000-J3 </c:v>
                </c:pt>
              </c:strCache>
            </c:strRef>
          </c:cat>
          <c:val>
            <c:numRef>
              <c:f>'Characterization Factors'!$B$55:$D$55</c:f>
              <c:numCache>
                <c:formatCode>0.00</c:formatCode>
                <c:ptCount val="3"/>
                <c:pt idx="0">
                  <c:v>4.9869608659450462</c:v>
                </c:pt>
                <c:pt idx="1">
                  <c:v>6.7765548504079787</c:v>
                </c:pt>
                <c:pt idx="2">
                  <c:v>8.1834482758620677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D47-48B0-B62A-D5B3A1D2CF0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177520112"/>
        <c:axId val="1268198208"/>
      </c:barChart>
      <c:catAx>
        <c:axId val="117752011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Engine Designation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268198208"/>
        <c:crosses val="autoZero"/>
        <c:auto val="1"/>
        <c:lblAlgn val="ctr"/>
        <c:lblOffset val="100"/>
        <c:noMultiLvlLbl val="0"/>
      </c:catAx>
      <c:valAx>
        <c:axId val="12681982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  <a:tailEnd type="none"/>
            </a:ln>
            <a:effectLst/>
          </c:spPr>
        </c:maj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>
                    <a:latin typeface="Arial" panose="020B0604020202020204" pitchFamily="34" charset="0"/>
                    <a:cs typeface="Arial" panose="020B0604020202020204" pitchFamily="34" charset="0"/>
                  </a:rPr>
                  <a:t>g/kN</a:t>
                </a:r>
              </a:p>
              <a:p>
                <a:pPr>
                  <a:defRPr/>
                </a:pPr>
                <a:endParaRPr lang="de-DE">
                  <a:latin typeface="Arial" panose="020B0604020202020204" pitchFamily="34" charset="0"/>
                  <a:cs typeface="Arial" panose="020B0604020202020204" pitchFamily="34" charset="0"/>
                </a:endParaRPr>
              </a:p>
              <a:p>
                <a:pPr>
                  <a:defRPr/>
                </a:pPr>
                <a:endParaRPr lang="de-DE">
                  <a:latin typeface="Arial" panose="020B0604020202020204" pitchFamily="34" charset="0"/>
                  <a:cs typeface="Arial" panose="020B0604020202020204" pitchFamily="34" charset="0"/>
                </a:endParaRPr>
              </a:p>
              <a:p>
                <a:pPr>
                  <a:defRPr/>
                </a:pPr>
                <a:endParaRPr lang="de-DE">
                  <a:latin typeface="Arial" panose="020B0604020202020204" pitchFamily="34" charset="0"/>
                  <a:cs typeface="Arial" panose="020B0604020202020204" pitchFamily="34" charset="0"/>
                </a:endParaRPr>
              </a:p>
              <a:p>
                <a:pPr>
                  <a:defRPr/>
                </a:pPr>
                <a:r>
                  <a:rPr lang="de-DE">
                    <a:latin typeface="Arial" panose="020B0604020202020204" pitchFamily="34" charset="0"/>
                    <a:cs typeface="Arial" panose="020B0604020202020204" pitchFamily="34" charset="0"/>
                  </a:rPr>
                  <a:t>↑</a:t>
                </a:r>
              </a:p>
              <a:p>
                <a:pPr>
                  <a:defRPr/>
                </a:pPr>
                <a:r>
                  <a:rPr lang="de-DE">
                    <a:latin typeface="Arial" panose="020B0604020202020204" pitchFamily="34" charset="0"/>
                    <a:cs typeface="Arial" panose="020B0604020202020204" pitchFamily="34" charset="0"/>
                  </a:rPr>
                  <a:t>PM</a:t>
                </a:r>
                <a:r>
                  <a:rPr lang="de-DE" baseline="-25000">
                    <a:latin typeface="Arial" panose="020B0604020202020204" pitchFamily="34" charset="0"/>
                    <a:cs typeface="Arial" panose="020B0604020202020204" pitchFamily="34" charset="0"/>
                  </a:rPr>
                  <a:t>eq</a:t>
                </a:r>
              </a:p>
            </c:rich>
          </c:tx>
          <c:layout>
            <c:manualLayout>
              <c:xMode val="edge"/>
              <c:yMode val="edge"/>
              <c:x val="2.7777777777777776E-2"/>
              <c:y val="0.2415894727287374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>
            <a:solidFill>
              <a:schemeClr val="tx1">
                <a:lumMod val="15000"/>
                <a:lumOff val="85000"/>
              </a:schemeClr>
            </a:solidFill>
            <a:headEnd type="none"/>
            <a:tailEnd type="none" w="sm" len="lg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17752011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Normalized (emitted NO</a:t>
            </a:r>
            <a:r>
              <a:rPr lang="en-US" baseline="-25000"/>
              <a:t>x</a:t>
            </a:r>
            <a:r>
              <a:rPr lang="en-US"/>
              <a:t>)</a:t>
            </a:r>
            <a:r>
              <a:rPr lang="en-US" baseline="-25000"/>
              <a:t>LTO</a:t>
            </a:r>
            <a:r>
              <a:rPr lang="en-US"/>
              <a:t> in g/kN (m</a:t>
            </a:r>
            <a:r>
              <a:rPr lang="en-US" baseline="-25000"/>
              <a:t>NOx,equivalent,LTO</a:t>
            </a:r>
            <a:r>
              <a:rPr lang="en-US"/>
              <a:t>)</a:t>
            </a:r>
            <a:r>
              <a:rPr lang="en-US" baseline="-25000"/>
              <a:t>normalized</a:t>
            </a:r>
          </a:p>
        </c:rich>
      </c:tx>
      <c:layout>
        <c:manualLayout>
          <c:xMode val="edge"/>
          <c:yMode val="edge"/>
          <c:x val="0.20630555555555555"/>
          <c:y val="2.182214573206941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'Characterization Factors'!$A$73</c:f>
              <c:strCache>
                <c:ptCount val="1"/>
                <c:pt idx="0">
                  <c:v>(mNOx,equivalent,LTO)normalized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'Characterization Factors'!$A$42:$A$44</c:f>
              <c:strCache>
                <c:ptCount val="3"/>
                <c:pt idx="0">
                  <c:v>CFM56-5B4/3 </c:v>
                </c:pt>
                <c:pt idx="1">
                  <c:v>V2527-A5     </c:v>
                </c:pt>
                <c:pt idx="2">
                  <c:v>Trent 1000-J3 </c:v>
                </c:pt>
              </c:strCache>
            </c:strRef>
          </c:cat>
          <c:val>
            <c:numRef>
              <c:f>'Characterization Factors'!$B$73:$D$73</c:f>
              <c:numCache>
                <c:formatCode>0.00</c:formatCode>
                <c:ptCount val="3"/>
                <c:pt idx="0">
                  <c:v>41.087373855120738</c:v>
                </c:pt>
                <c:pt idx="1">
                  <c:v>47.829697189483234</c:v>
                </c:pt>
                <c:pt idx="2">
                  <c:v>67.774656027358219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934-4CD8-9458-6243A99706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170466480"/>
        <c:axId val="1381835824"/>
      </c:barChart>
      <c:catAx>
        <c:axId val="117046648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Engine Designation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381835824"/>
        <c:crosses val="autoZero"/>
        <c:auto val="1"/>
        <c:lblAlgn val="ctr"/>
        <c:lblOffset val="100"/>
        <c:noMultiLvlLbl val="0"/>
      </c:catAx>
      <c:valAx>
        <c:axId val="13818358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wrap="square" anchor="ctr" anchorCtr="1"/>
              <a:lstStyle/>
              <a:p>
                <a:pPr marL="0" marR="0" lvl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0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 sz="1000" b="0" i="0" u="none" strike="noStrike" baseline="0">
                    <a:effectLst/>
                    <a:latin typeface="Arial" panose="020B0604020202020204" pitchFamily="34" charset="0"/>
                    <a:cs typeface="Arial" panose="020B0604020202020204" pitchFamily="34" charset="0"/>
                  </a:rPr>
                  <a:t>g/kN</a:t>
                </a:r>
                <a:endParaRPr lang="de-DE" sz="1000" b="0" i="0" baseline="0">
                  <a:effectLst/>
                  <a:latin typeface="Arial" panose="020B0604020202020204" pitchFamily="34" charset="0"/>
                  <a:cs typeface="Arial" panose="020B0604020202020204" pitchFamily="34" charset="0"/>
                </a:endParaRPr>
              </a:p>
              <a:p>
                <a:pPr marL="0" marR="0" lvl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defRPr>
                </a:pPr>
                <a:endParaRPr lang="de-DE" sz="1000" b="0" i="0" baseline="0">
                  <a:effectLst/>
                  <a:latin typeface="Arial" panose="020B0604020202020204" pitchFamily="34" charset="0"/>
                  <a:cs typeface="Arial" panose="020B0604020202020204" pitchFamily="34" charset="0"/>
                </a:endParaRPr>
              </a:p>
              <a:p>
                <a:pPr marL="0" marR="0" lvl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defRPr>
                </a:pPr>
                <a:endParaRPr lang="de-DE" sz="1000" b="0" i="0" baseline="0">
                  <a:effectLst/>
                  <a:latin typeface="Arial" panose="020B0604020202020204" pitchFamily="34" charset="0"/>
                  <a:cs typeface="Arial" panose="020B0604020202020204" pitchFamily="34" charset="0"/>
                </a:endParaRPr>
              </a:p>
              <a:p>
                <a:pPr marL="0" marR="0" lvl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defRPr>
                </a:pPr>
                <a:endParaRPr lang="de-DE" sz="1000" b="0" i="0" baseline="0">
                  <a:effectLst/>
                  <a:latin typeface="Arial" panose="020B0604020202020204" pitchFamily="34" charset="0"/>
                  <a:cs typeface="Arial" panose="020B0604020202020204" pitchFamily="34" charset="0"/>
                </a:endParaRPr>
              </a:p>
              <a:p>
                <a:pPr marL="0" marR="0" lvl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defRPr>
                </a:pPr>
                <a:r>
                  <a:rPr lang="de-DE" sz="1000" b="0" i="0" baseline="0">
                    <a:effectLst/>
                    <a:latin typeface="Arial" panose="020B0604020202020204" pitchFamily="34" charset="0"/>
                    <a:cs typeface="Arial" panose="020B0604020202020204" pitchFamily="34" charset="0"/>
                  </a:rPr>
                  <a:t>↑</a:t>
                </a:r>
                <a:endParaRPr lang="de-DE">
                  <a:effectLst/>
                  <a:latin typeface="Arial" panose="020B0604020202020204" pitchFamily="34" charset="0"/>
                  <a:cs typeface="Arial" panose="020B0604020202020204" pitchFamily="34" charset="0"/>
                </a:endParaRPr>
              </a:p>
              <a:p>
                <a:pPr marL="0" marR="0" lvl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defRPr>
                </a:pPr>
                <a:r>
                  <a:rPr lang="de-DE" sz="1000" b="0" i="0" baseline="0">
                    <a:effectLst/>
                    <a:latin typeface="Arial" panose="020B0604020202020204" pitchFamily="34" charset="0"/>
                    <a:cs typeface="Arial" panose="020B0604020202020204" pitchFamily="34" charset="0"/>
                  </a:rPr>
                  <a:t>NO</a:t>
                </a:r>
                <a:r>
                  <a:rPr lang="de-DE" sz="1000" b="0" i="0" baseline="-25000">
                    <a:effectLst/>
                    <a:latin typeface="Arial" panose="020B0604020202020204" pitchFamily="34" charset="0"/>
                    <a:cs typeface="Arial" panose="020B0604020202020204" pitchFamily="34" charset="0"/>
                  </a:rPr>
                  <a:t>x,eq</a:t>
                </a:r>
                <a:endParaRPr lang="de-DE" sz="1000">
                  <a:effectLst/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layout>
            <c:manualLayout>
              <c:xMode val="edge"/>
              <c:yMode val="edge"/>
              <c:x val="3.0555555555555555E-2"/>
              <c:y val="0.230205423713902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 marL="0" marR="0" lvl="0" indent="0" algn="ctr" defTabSz="914400" rtl="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 sz="1000" b="0" i="0" u="none" strike="noStrike" kern="1200" baseline="0">
                  <a:solidFill>
                    <a:sysClr val="windowText" lastClr="000000">
                      <a:lumMod val="65000"/>
                      <a:lumOff val="35000"/>
                    </a:sys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17046648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 baseline="0"/>
              <a:t>Impact of</a:t>
            </a:r>
            <a:r>
              <a:rPr lang="de-DE" sz="1400" b="0" i="0" u="none" strike="noStrike" baseline="0">
                <a:effectLst/>
              </a:rPr>
              <a:t> Particulate Matter Formation and Ozone Formation</a:t>
            </a:r>
            <a:r>
              <a:rPr lang="de-DE" baseline="0"/>
              <a:t> on Human Health of a </a:t>
            </a:r>
          </a:p>
          <a:p>
            <a:pPr>
              <a:defRPr/>
            </a:pPr>
            <a:r>
              <a:rPr lang="de-DE" baseline="0"/>
              <a:t>CFM56-5B4/3 </a:t>
            </a:r>
            <a:endParaRPr lang="de-DE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pieChart>
        <c:varyColors val="1"/>
        <c:ser>
          <c:idx val="1"/>
          <c:order val="1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6-2387-4D65-920A-DC5F071B3544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F3DF-4B6A-B967-759841B4CFBF}"/>
              </c:ext>
            </c:extLst>
          </c:dPt>
          <c:dLbls>
            <c:dLbl>
              <c:idx val="0"/>
              <c:layout>
                <c:manualLayout>
                  <c:x val="0.15779800962379703"/>
                  <c:y val="-0.12580016039661709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2387-4D65-920A-DC5F071B354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'Characterization Factors'!$A$100:$A$101</c:f>
              <c:strCache>
                <c:ptCount val="2"/>
                <c:pt idx="0">
                  <c:v>Particulate matter formation </c:v>
                </c:pt>
                <c:pt idx="1">
                  <c:v>Photochemical ozone formation</c:v>
                </c:pt>
              </c:strCache>
            </c:strRef>
          </c:cat>
          <c:val>
            <c:numRef>
              <c:f>'Characterization Factors'!$B$83:$B$84</c:f>
              <c:numCache>
                <c:formatCode>0.00%</c:formatCode>
                <c:ptCount val="2"/>
                <c:pt idx="0">
                  <c:v>0.9882392407135161</c:v>
                </c:pt>
                <c:pt idx="1">
                  <c:v>1.1760759286483999E-2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2387-4D65-920A-DC5F071B354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extLst>
          <c:ext xmlns:c15="http://schemas.microsoft.com/office/drawing/2012/chart" uri="{02D57815-91ED-43cb-92C2-25804820EDAC}">
            <c15:filteredPieSeries>
              <c15:ser>
                <c:idx val="0"/>
                <c:order val="0"/>
                <c:dPt>
                  <c:idx val="0"/>
                  <c:bubble3D val="0"/>
                  <c:spPr>
                    <a:solidFill>
                      <a:schemeClr val="accent1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>
                    <c:ext xmlns:c16="http://schemas.microsoft.com/office/drawing/2014/chart" uri="{C3380CC4-5D6E-409C-BE32-E72D297353CC}">
                      <c16:uniqueId val="{00000001-2387-4D65-920A-DC5F071B3544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2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>
                    <c:ext xmlns:c16="http://schemas.microsoft.com/office/drawing/2014/chart" uri="{C3380CC4-5D6E-409C-BE32-E72D297353CC}">
                      <c16:uniqueId val="{00000003-2387-4D65-920A-DC5F071B3544}"/>
                    </c:ext>
                  </c:extLst>
                </c:dPt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de-DE"/>
                    </a:p>
                  </c:txPr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1"/>
                  <c:leaderLines>
                    <c:spPr>
                      <a:ln w="9525" cap="flat" cmpd="sng" algn="ctr">
                        <a:solidFill>
                          <a:schemeClr val="tx1">
                            <a:lumMod val="35000"/>
                            <a:lumOff val="65000"/>
                          </a:schemeClr>
                        </a:solidFill>
                        <a:round/>
                      </a:ln>
                      <a:effectLst/>
                    </c:spPr>
                  </c:leaderLines>
                  <c:extLst>
                    <c:ext uri="{CE6537A1-D6FC-4f65-9D91-7224C49458BB}"/>
                  </c:extLst>
                </c:dLbls>
                <c:cat>
                  <c:strRef>
                    <c:extLst>
                      <c:ext uri="{02D57815-91ED-43cb-92C2-25804820EDAC}">
                        <c15:formulaRef>
                          <c15:sqref>'Characterization Factors'!$A$100:$A$101</c15:sqref>
                        </c15:formulaRef>
                      </c:ext>
                    </c:extLst>
                    <c:strCache>
                      <c:ptCount val="2"/>
                      <c:pt idx="0">
                        <c:v>Particulate matter formation </c:v>
                      </c:pt>
                      <c:pt idx="1">
                        <c:v>Photochemical ozone formation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('Characterization Factors'!$B$60,'Characterization Factors'!$B$79)</c15:sqref>
                        </c15:formulaRef>
                      </c:ext>
                    </c:extLst>
                    <c:numCache>
                      <c:formatCode>0.00E+00</c:formatCode>
                      <c:ptCount val="2"/>
                      <c:pt idx="0">
                        <c:v>3.1417853455453794E-3</c:v>
                      </c:pt>
                      <c:pt idx="1">
                        <c:v>3.7389510208159864E-5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0-23F4-4D32-B10F-EE4278C1200E}"/>
                  </c:ext>
                </c:extLst>
              </c15:ser>
            </c15:filteredPieSeries>
          </c:ext>
        </c:extLst>
      </c:pieChart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52680000618153544"/>
          <c:y val="0.48990227941475289"/>
          <c:w val="0.43962860488626138"/>
          <c:h val="0.2994690570289377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 sz="1400" b="0" i="0" baseline="0">
                <a:effectLst/>
              </a:rPr>
              <a:t>Impact of Particulate Matter Formation and Ozone Formation on Human Health of a </a:t>
            </a:r>
          </a:p>
          <a:p>
            <a:pPr>
              <a:defRPr/>
            </a:pPr>
            <a:r>
              <a:rPr lang="de-DE" sz="1400" b="0" i="0" baseline="0">
                <a:effectLst/>
              </a:rPr>
              <a:t>V2527-A5  </a:t>
            </a:r>
            <a:endParaRPr lang="de-DE" sz="1100">
              <a:effectLst/>
            </a:endParaRPr>
          </a:p>
        </c:rich>
      </c:tx>
      <c:layout>
        <c:manualLayout>
          <c:xMode val="edge"/>
          <c:yMode val="edge"/>
          <c:x val="0.14777777777777779"/>
          <c:y val="3.717427233008412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pieChart>
        <c:varyColors val="1"/>
        <c:ser>
          <c:idx val="1"/>
          <c:order val="1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6-341D-40D2-B474-E3AEB2E6C9F1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FBEF-44E8-9B0A-F88DB15F2D14}"/>
              </c:ext>
            </c:extLst>
          </c:dPt>
          <c:dLbls>
            <c:dLbl>
              <c:idx val="0"/>
              <c:layout>
                <c:manualLayout>
                  <c:x val="0.15925360892388452"/>
                  <c:y val="-0.1258413531641878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341D-40D2-B474-E3AEB2E6C9F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('Characterization Factors'!$A$100,'Characterization Factors'!$A$101)</c:f>
              <c:strCache>
                <c:ptCount val="2"/>
                <c:pt idx="0">
                  <c:v>Particulate matter formation </c:v>
                </c:pt>
                <c:pt idx="1">
                  <c:v>Photochemical ozone formation</c:v>
                </c:pt>
              </c:strCache>
            </c:strRef>
          </c:cat>
          <c:val>
            <c:numRef>
              <c:f>('Characterization Factors'!$C$83,'Characterization Factors'!$C$84)</c:f>
              <c:numCache>
                <c:formatCode>0.00%</c:formatCode>
                <c:ptCount val="2"/>
                <c:pt idx="0">
                  <c:v>0.98990783648059633</c:v>
                </c:pt>
                <c:pt idx="1">
                  <c:v>1.0092163519403601E-2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341D-40D2-B474-E3AEB2E6C9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extLst>
          <c:ext xmlns:c15="http://schemas.microsoft.com/office/drawing/2012/chart" uri="{02D57815-91ED-43cb-92C2-25804820EDAC}">
            <c15:filteredPieSeries>
              <c15:ser>
                <c:idx val="0"/>
                <c:order val="0"/>
                <c:dPt>
                  <c:idx val="0"/>
                  <c:bubble3D val="0"/>
                  <c:spPr>
                    <a:solidFill>
                      <a:schemeClr val="accent1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>
                    <c:ext xmlns:c16="http://schemas.microsoft.com/office/drawing/2014/chart" uri="{C3380CC4-5D6E-409C-BE32-E72D297353CC}">
                      <c16:uniqueId val="{00000001-341D-40D2-B474-E3AEB2E6C9F1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2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>
                    <c:ext xmlns:c16="http://schemas.microsoft.com/office/drawing/2014/chart" uri="{C3380CC4-5D6E-409C-BE32-E72D297353CC}">
                      <c16:uniqueId val="{00000003-341D-40D2-B474-E3AEB2E6C9F1}"/>
                    </c:ext>
                  </c:extLst>
                </c:dPt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de-DE"/>
                    </a:p>
                  </c:txPr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1"/>
                  <c:leaderLines>
                    <c:spPr>
                      <a:ln w="9525" cap="flat" cmpd="sng" algn="ctr">
                        <a:solidFill>
                          <a:schemeClr val="tx1">
                            <a:lumMod val="35000"/>
                            <a:lumOff val="65000"/>
                          </a:schemeClr>
                        </a:solidFill>
                        <a:round/>
                      </a:ln>
                      <a:effectLst/>
                    </c:spPr>
                  </c:leaderLines>
                  <c:extLst>
                    <c:ext uri="{CE6537A1-D6FC-4f65-9D91-7224C49458BB}"/>
                  </c:extLst>
                </c:dLbls>
                <c:cat>
                  <c:strRef>
                    <c:extLst>
                      <c:ext uri="{02D57815-91ED-43cb-92C2-25804820EDAC}">
                        <c15:formulaRef>
                          <c15:sqref>('Characterization Factors'!$A$100,'Characterization Factors'!$A$101)</c15:sqref>
                        </c15:formulaRef>
                      </c:ext>
                    </c:extLst>
                    <c:strCache>
                      <c:ptCount val="2"/>
                      <c:pt idx="0">
                        <c:v>Particulate matter formation </c:v>
                      </c:pt>
                      <c:pt idx="1">
                        <c:v>Photochemical ozone formation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('Characterization Factors'!$C$60,'Characterization Factors'!$C$79)</c15:sqref>
                        </c15:formulaRef>
                      </c:ext>
                    </c:extLst>
                    <c:numCache>
                      <c:formatCode>0.00E+00</c:formatCode>
                      <c:ptCount val="2"/>
                      <c:pt idx="0">
                        <c:v>4.2692295557570266E-3</c:v>
                      </c:pt>
                      <c:pt idx="1">
                        <c:v>4.3525024442429743E-5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0-2981-44B4-9F19-EDB41C3128DE}"/>
                  </c:ext>
                </c:extLst>
              </c15:ser>
            </c15:filteredPieSeries>
          </c:ext>
        </c:extLst>
      </c:pieChart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50957786526684168"/>
          <c:y val="0.44159594634004085"/>
          <c:w val="0.48764435695538055"/>
          <c:h val="0.3169582914415780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 sz="1200"/>
              <a:t>Contribution</a:t>
            </a:r>
            <a:r>
              <a:rPr lang="de-DE" sz="1200" baseline="0"/>
              <a:t> </a:t>
            </a:r>
            <a:r>
              <a:rPr lang="de-DE" sz="1200"/>
              <a:t>of Aerosols to the Impact of Particulate Matter Formation on Human Health of a </a:t>
            </a:r>
          </a:p>
          <a:p>
            <a:pPr>
              <a:defRPr/>
            </a:pPr>
            <a:r>
              <a:rPr lang="de-DE" sz="1200"/>
              <a:t>CFM56-5B4/3</a:t>
            </a:r>
            <a:r>
              <a:rPr lang="de-DE" sz="1200" baseline="0"/>
              <a:t>  </a:t>
            </a:r>
            <a:endParaRPr lang="de-DE" sz="1200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pieChart>
        <c:varyColors val="1"/>
        <c:ser>
          <c:idx val="1"/>
          <c:order val="1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498D-42F0-9306-C43DCEA2BA90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8-2247-4B84-BD11-2262C5D4C89D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2247-4B84-BD11-2262C5D4C89D}"/>
              </c:ext>
            </c:extLst>
          </c:dPt>
          <c:dLbls>
            <c:dLbl>
              <c:idx val="1"/>
              <c:layout>
                <c:manualLayout>
                  <c:x val="3.0555555555555555E-2"/>
                  <c:y val="-5.0925925925925923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2247-4B84-BD11-2262C5D4C89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de-DE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('Characterization Factors'!$A$103,'Characterization Factors'!$A$104,'Characterization Factors'!$A$105)</c:f>
              <c:strCache>
                <c:ptCount val="3"/>
                <c:pt idx="0">
                  <c:v>Particulate matter</c:v>
                </c:pt>
                <c:pt idx="1">
                  <c:v>Nitrous oxide</c:v>
                </c:pt>
                <c:pt idx="2">
                  <c:v>Sulfur dioxide</c:v>
                </c:pt>
              </c:strCache>
            </c:strRef>
          </c:cat>
          <c:val>
            <c:numRef>
              <c:f>'Characterization Factors'!$B$87:$B$89</c:f>
              <c:numCache>
                <c:formatCode>0.00%</c:formatCode>
                <c:ptCount val="3"/>
                <c:pt idx="0">
                  <c:v>1.3857954298804209E-2</c:v>
                </c:pt>
                <c:pt idx="1">
                  <c:v>0.82848861477224534</c:v>
                </c:pt>
                <c:pt idx="2">
                  <c:v>0.15765343092895043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2247-4B84-BD11-2262C5D4C89D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  <c:extLst>
          <c:ext xmlns:c15="http://schemas.microsoft.com/office/drawing/2012/chart" uri="{02D57815-91ED-43cb-92C2-25804820EDAC}">
            <c15:filteredPieSeries>
              <c15:ser>
                <c:idx val="0"/>
                <c:order val="0"/>
                <c:dPt>
                  <c:idx val="0"/>
                  <c:bubble3D val="0"/>
                  <c:spPr>
                    <a:solidFill>
                      <a:schemeClr val="accent1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>
                    <c:ext xmlns:c16="http://schemas.microsoft.com/office/drawing/2014/chart" uri="{C3380CC4-5D6E-409C-BE32-E72D297353CC}">
                      <c16:uniqueId val="{00000001-2247-4B84-BD11-2262C5D4C89D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2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>
                    <c:ext xmlns:c16="http://schemas.microsoft.com/office/drawing/2014/chart" uri="{C3380CC4-5D6E-409C-BE32-E72D297353CC}">
                      <c16:uniqueId val="{00000003-2247-4B84-BD11-2262C5D4C89D}"/>
                    </c:ext>
                  </c:extLst>
                </c:dPt>
                <c:dPt>
                  <c:idx val="2"/>
                  <c:bubble3D val="0"/>
                  <c:spPr>
                    <a:solidFill>
                      <a:schemeClr val="accent3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>
                    <c:ext xmlns:c16="http://schemas.microsoft.com/office/drawing/2014/chart" uri="{C3380CC4-5D6E-409C-BE32-E72D297353CC}">
                      <c16:uniqueId val="{00000001-E305-4880-B305-7D4037C62328}"/>
                    </c:ext>
                  </c:extLst>
                </c:dPt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de-DE"/>
                    </a:p>
                  </c:txPr>
                  <c:dLblPos val="outEnd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1"/>
                  <c:leaderLines>
                    <c:spPr>
                      <a:ln w="9525" cap="flat" cmpd="sng" algn="ctr">
                        <a:solidFill>
                          <a:schemeClr val="tx1">
                            <a:lumMod val="35000"/>
                            <a:lumOff val="65000"/>
                          </a:schemeClr>
                        </a:solidFill>
                        <a:round/>
                      </a:ln>
                      <a:effectLst/>
                    </c:spPr>
                  </c:leaderLines>
                  <c:extLst>
                    <c:ext uri="{CE6537A1-D6FC-4f65-9D91-7224C49458BB}"/>
                  </c:extLst>
                </c:dLbls>
                <c:cat>
                  <c:strRef>
                    <c:extLst>
                      <c:ext uri="{02D57815-91ED-43cb-92C2-25804820EDAC}">
                        <c15:formulaRef>
                          <c15:sqref>('Characterization Factors'!$A$103,'Characterization Factors'!$A$104,'Characterization Factors'!$A$105)</c15:sqref>
                        </c15:formulaRef>
                      </c:ext>
                    </c:extLst>
                    <c:strCache>
                      <c:ptCount val="3"/>
                      <c:pt idx="0">
                        <c:v>Particulate matter</c:v>
                      </c:pt>
                      <c:pt idx="1">
                        <c:v>Nitrous oxide</c:v>
                      </c:pt>
                      <c:pt idx="2">
                        <c:v>Sulfur dioxide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'Characterization Factors'!$B$57:$B$59</c15:sqref>
                        </c15:formulaRef>
                      </c:ext>
                    </c:extLst>
                    <c:numCache>
                      <c:formatCode>0.00E+00</c:formatCode>
                      <c:ptCount val="3"/>
                      <c:pt idx="0">
                        <c:v>4.3538717735220658E-5</c:v>
                      </c:pt>
                      <c:pt idx="1">
                        <c:v>2.6029333888426317E-3</c:v>
                      </c:pt>
                      <c:pt idx="2">
                        <c:v>4.9531323896752713E-4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0-E305-4880-B305-7D4037C62328}"/>
                  </c:ext>
                </c:extLst>
              </c15:ser>
            </c15:filteredPieSeries>
          </c:ext>
        </c:extLst>
      </c:pieChart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58615530918031267"/>
          <c:y val="0.46158386808081192"/>
          <c:w val="0.28601334242434057"/>
          <c:h val="0.267270598092046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+mn-lt"/>
                <a:ea typeface="+mn-ea"/>
                <a:cs typeface="+mn-cs"/>
              </a:defRPr>
            </a:pPr>
            <a:r>
              <a:rPr lang="de-DE" sz="1200" b="0" i="0" baseline="0">
                <a:effectLst/>
              </a:rPr>
              <a:t>Contribution of Aerosols to the Impact of Particulate Matter Formation on Human Health of a </a:t>
            </a:r>
          </a:p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>
                <a:solidFill>
                  <a:sysClr val="windowText" lastClr="000000">
                    <a:lumMod val="65000"/>
                    <a:lumOff val="35000"/>
                  </a:sysClr>
                </a:solidFill>
              </a:defRPr>
            </a:pPr>
            <a:r>
              <a:rPr lang="de-DE" sz="1200">
                <a:effectLst/>
              </a:rPr>
              <a:t>V2527-A5</a:t>
            </a:r>
            <a:endParaRPr lang="de-DE" sz="1200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400" b="0" i="0" u="none" strike="noStrike" kern="1200" spc="0" baseline="0">
              <a:solidFill>
                <a:sysClr val="windowText" lastClr="000000">
                  <a:lumMod val="65000"/>
                  <a:lumOff val="35000"/>
                </a:sys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pieChart>
        <c:varyColors val="1"/>
        <c:ser>
          <c:idx val="1"/>
          <c:order val="1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70A4-4C59-AE1F-B7206E6862CC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8-FB19-4E8F-9CBE-F6CE84BB6121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FB19-4E8F-9CBE-F6CE84BB6121}"/>
              </c:ext>
            </c:extLst>
          </c:dPt>
          <c:dLbls>
            <c:dLbl>
              <c:idx val="1"/>
              <c:layout>
                <c:manualLayout>
                  <c:x val="0.13333333333333333"/>
                  <c:y val="-7.407407407407407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FB19-4E8F-9CBE-F6CE84BB612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de-DE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('Characterization Factors'!$A$103,'Characterization Factors'!$A$104,'Characterization Factors'!$A$105)</c:f>
              <c:strCache>
                <c:ptCount val="3"/>
                <c:pt idx="0">
                  <c:v>Particulate matter</c:v>
                </c:pt>
                <c:pt idx="1">
                  <c:v>Nitrous oxide</c:v>
                </c:pt>
                <c:pt idx="2">
                  <c:v>Sulfur dioxide</c:v>
                </c:pt>
              </c:strCache>
            </c:strRef>
          </c:cat>
          <c:val>
            <c:numRef>
              <c:f>'Characterization Factors'!$C$87:$C$89</c:f>
              <c:numCache>
                <c:formatCode>0.00%</c:formatCode>
                <c:ptCount val="3"/>
                <c:pt idx="0">
                  <c:v>0.11041482151409986</c:v>
                </c:pt>
                <c:pt idx="1">
                  <c:v>0.75084219229544558</c:v>
                </c:pt>
                <c:pt idx="2">
                  <c:v>0.13874298619045455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FB19-4E8F-9CBE-F6CE84BB6121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  <c:extLst>
          <c:ext xmlns:c15="http://schemas.microsoft.com/office/drawing/2012/chart" uri="{02D57815-91ED-43cb-92C2-25804820EDAC}">
            <c15:filteredPieSeries>
              <c15:ser>
                <c:idx val="0"/>
                <c:order val="0"/>
                <c:dPt>
                  <c:idx val="0"/>
                  <c:bubble3D val="0"/>
                  <c:spPr>
                    <a:solidFill>
                      <a:schemeClr val="accent1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>
                    <c:ext xmlns:c16="http://schemas.microsoft.com/office/drawing/2014/chart" uri="{C3380CC4-5D6E-409C-BE32-E72D297353CC}">
                      <c16:uniqueId val="{00000001-FB19-4E8F-9CBE-F6CE84BB6121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2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>
                    <c:ext xmlns:c16="http://schemas.microsoft.com/office/drawing/2014/chart" uri="{C3380CC4-5D6E-409C-BE32-E72D297353CC}">
                      <c16:uniqueId val="{00000003-FB19-4E8F-9CBE-F6CE84BB6121}"/>
                    </c:ext>
                  </c:extLst>
                </c:dPt>
                <c:dPt>
                  <c:idx val="2"/>
                  <c:bubble3D val="0"/>
                  <c:spPr>
                    <a:solidFill>
                      <a:schemeClr val="accent3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>
                    <c:ext xmlns:c16="http://schemas.microsoft.com/office/drawing/2014/chart" uri="{C3380CC4-5D6E-409C-BE32-E72D297353CC}">
                      <c16:uniqueId val="{00000001-24AC-4F44-8E34-A3AA4C13CEB6}"/>
                    </c:ext>
                  </c:extLst>
                </c:dPt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de-DE"/>
                    </a:p>
                  </c:txPr>
                  <c:dLblPos val="outEnd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1"/>
                  <c:leaderLines>
                    <c:spPr>
                      <a:ln w="9525" cap="flat" cmpd="sng" algn="ctr">
                        <a:solidFill>
                          <a:schemeClr val="tx1">
                            <a:lumMod val="35000"/>
                            <a:lumOff val="65000"/>
                          </a:schemeClr>
                        </a:solidFill>
                        <a:round/>
                      </a:ln>
                      <a:effectLst/>
                    </c:spPr>
                  </c:leaderLines>
                  <c:extLst>
                    <c:ext uri="{CE6537A1-D6FC-4f65-9D91-7224C49458BB}"/>
                  </c:extLst>
                </c:dLbls>
                <c:cat>
                  <c:strRef>
                    <c:extLst>
                      <c:ext uri="{02D57815-91ED-43cb-92C2-25804820EDAC}">
                        <c15:formulaRef>
                          <c15:sqref>('Characterization Factors'!$A$103,'Characterization Factors'!$A$104,'Characterization Factors'!$A$105)</c15:sqref>
                        </c15:formulaRef>
                      </c:ext>
                    </c:extLst>
                    <c:strCache>
                      <c:ptCount val="3"/>
                      <c:pt idx="0">
                        <c:v>Particulate matter</c:v>
                      </c:pt>
                      <c:pt idx="1">
                        <c:v>Nitrous oxide</c:v>
                      </c:pt>
                      <c:pt idx="2">
                        <c:v>Sulfur dioxide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'Characterization Factors'!$C$57:$C$59</c15:sqref>
                        </c15:formulaRef>
                      </c:ext>
                    </c:extLst>
                    <c:numCache>
                      <c:formatCode>0.00E+00</c:formatCode>
                      <c:ptCount val="3"/>
                      <c:pt idx="0">
                        <c:v>4.7138621940163192E-4</c:v>
                      </c:pt>
                      <c:pt idx="1">
                        <c:v>3.2055176790571171E-3</c:v>
                      </c:pt>
                      <c:pt idx="2">
                        <c:v>5.9232565729827754E-4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0-24AC-4F44-8E34-A3AA4C13CEB6}"/>
                  </c:ext>
                </c:extLst>
              </c15:ser>
            </c15:filteredPieSeries>
          </c:ext>
        </c:extLst>
      </c:pieChart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0452296587926524"/>
          <c:y val="0.5010436181104726"/>
          <c:w val="0.29269925634295713"/>
          <c:h val="0.2529785227054682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 sz="1400" b="0" i="0" baseline="0">
                <a:effectLst/>
              </a:rPr>
              <a:t>Impact of Particulate Matter Formation and Ozone Formation on Human Health of a </a:t>
            </a:r>
            <a:endParaRPr lang="de-DE" sz="1400">
              <a:effectLst/>
            </a:endParaRPr>
          </a:p>
          <a:p>
            <a:pPr>
              <a:defRPr/>
            </a:pPr>
            <a:r>
              <a:rPr lang="de-DE" sz="1400" b="0" i="0" baseline="0">
                <a:effectLst/>
              </a:rPr>
              <a:t>Trent 1000-J3 (g/kN) </a:t>
            </a:r>
            <a:endParaRPr lang="de-DE" sz="1400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pieChart>
        <c:varyColors val="1"/>
        <c:ser>
          <c:idx val="1"/>
          <c:order val="1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FAAB-4BFA-BD19-05B3294BA917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6C97-4528-8EC7-A260BCD10A1A}"/>
              </c:ext>
            </c:extLst>
          </c:dPt>
          <c:dLbls>
            <c:dLbl>
              <c:idx val="0"/>
              <c:layout>
                <c:manualLayout>
                  <c:x val="0.14385684601924759"/>
                  <c:y val="-9.802092446777477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FAAB-4BFA-BD19-05B3294BA91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('Characterization Factors'!$A$60,'Characterization Factors'!$A$79)</c:f>
              <c:strCache>
                <c:ptCount val="2"/>
                <c:pt idx="0">
                  <c:v>(PMequivalent,LTO)normalized</c:v>
                </c:pt>
                <c:pt idx="1">
                  <c:v>(NOx,equivalent,LTO)normalized</c:v>
                </c:pt>
              </c:strCache>
            </c:strRef>
          </c:cat>
          <c:val>
            <c:numRef>
              <c:f>('Characterization Factors'!$D$83,'Characterization Factors'!$D$84)</c:f>
              <c:numCache>
                <c:formatCode>0.00%</c:formatCode>
                <c:ptCount val="2"/>
                <c:pt idx="0">
                  <c:v>0.98817864424700907</c:v>
                </c:pt>
                <c:pt idx="1">
                  <c:v>1.1821355752990891E-2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FAAB-4BFA-BD19-05B3294BA9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extLst>
          <c:ext xmlns:c15="http://schemas.microsoft.com/office/drawing/2012/chart" uri="{02D57815-91ED-43cb-92C2-25804820EDAC}">
            <c15:filteredPieSeries>
              <c15:ser>
                <c:idx val="0"/>
                <c:order val="0"/>
                <c:dPt>
                  <c:idx val="0"/>
                  <c:bubble3D val="0"/>
                  <c:spPr>
                    <a:solidFill>
                      <a:schemeClr val="accent1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>
                    <c:ext xmlns:c16="http://schemas.microsoft.com/office/drawing/2014/chart" uri="{C3380CC4-5D6E-409C-BE32-E72D297353CC}">
                      <c16:uniqueId val="{00000001-FAAB-4BFA-BD19-05B3294BA917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2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>
                    <c:ext xmlns:c16="http://schemas.microsoft.com/office/drawing/2014/chart" uri="{C3380CC4-5D6E-409C-BE32-E72D297353CC}">
                      <c16:uniqueId val="{00000003-FAAB-4BFA-BD19-05B3294BA917}"/>
                    </c:ext>
                  </c:extLst>
                </c:dPt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de-DE"/>
                    </a:p>
                  </c:txPr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1"/>
                  <c:leaderLines>
                    <c:spPr>
                      <a:ln w="9525" cap="flat" cmpd="sng" algn="ctr">
                        <a:solidFill>
                          <a:schemeClr val="tx1">
                            <a:lumMod val="35000"/>
                            <a:lumOff val="65000"/>
                          </a:schemeClr>
                        </a:solidFill>
                        <a:round/>
                      </a:ln>
                      <a:effectLst/>
                    </c:spPr>
                  </c:leaderLines>
                  <c:extLst>
                    <c:ext uri="{CE6537A1-D6FC-4f65-9D91-7224C49458BB}"/>
                  </c:extLst>
                </c:dLbls>
                <c:cat>
                  <c:strRef>
                    <c:extLst>
                      <c:ext uri="{02D57815-91ED-43cb-92C2-25804820EDAC}">
                        <c15:formulaRef>
                          <c15:sqref>('Characterization Factors'!$A$60,'Characterization Factors'!$A$79)</c15:sqref>
                        </c15:formulaRef>
                      </c:ext>
                    </c:extLst>
                    <c:strCache>
                      <c:ptCount val="2"/>
                      <c:pt idx="0">
                        <c:v>(PMequivalent,LTO)normalized</c:v>
                      </c:pt>
                      <c:pt idx="1">
                        <c:v>(NOx,equivalent,LTO)normalized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('Characterization Factors'!$D$60,'Characterization Factors'!$D$79)</c15:sqref>
                        </c15:formulaRef>
                      </c:ext>
                    </c:extLst>
                    <c:numCache>
                      <c:formatCode>0.00E+00</c:formatCode>
                      <c:ptCount val="2"/>
                      <c:pt idx="0">
                        <c:v>5.1555724137931028E-3</c:v>
                      </c:pt>
                      <c:pt idx="1">
                        <c:v>6.1674936984895982E-5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0-0505-4298-A708-5FD53381B755}"/>
                  </c:ext>
                </c:extLst>
              </c15:ser>
            </c15:filteredPieSeries>
          </c:ext>
        </c:extLst>
      </c:pieChart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57346675415573045"/>
          <c:y val="0.44622557596967044"/>
          <c:w val="0.37097769028871397"/>
          <c:h val="0.25694663167104109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+mn-lt"/>
                <a:ea typeface="+mn-ea"/>
                <a:cs typeface="+mn-cs"/>
              </a:defRPr>
            </a:pPr>
            <a:r>
              <a:rPr lang="de-DE" sz="1200" b="0" i="0" baseline="0">
                <a:effectLst/>
              </a:rPr>
              <a:t>Contribution of Aerosols to the Impact of Particulate Matter Formation on Human Health of a </a:t>
            </a:r>
          </a:p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>
                <a:solidFill>
                  <a:sysClr val="windowText" lastClr="000000">
                    <a:lumMod val="65000"/>
                    <a:lumOff val="35000"/>
                  </a:sysClr>
                </a:solidFill>
              </a:defRPr>
            </a:pPr>
            <a:r>
              <a:rPr lang="de-DE" sz="1200" b="0" i="0" baseline="0">
                <a:effectLst/>
              </a:rPr>
              <a:t>Trent 1000-J3</a:t>
            </a:r>
            <a:endParaRPr lang="de-DE" sz="1200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400" b="0" i="0" u="none" strike="noStrike" kern="1200" spc="0" baseline="0">
              <a:solidFill>
                <a:sysClr val="windowText" lastClr="000000">
                  <a:lumMod val="65000"/>
                  <a:lumOff val="35000"/>
                </a:sys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pieChart>
        <c:varyColors val="1"/>
        <c:ser>
          <c:idx val="1"/>
          <c:order val="1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8-280B-42B5-977F-EDC51767FE77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280B-42B5-977F-EDC51767FE77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280B-42B5-977F-EDC51767FE77}"/>
              </c:ext>
            </c:extLst>
          </c:dPt>
          <c:dLbls>
            <c:dLbl>
              <c:idx val="0"/>
              <c:layout>
                <c:manualLayout>
                  <c:x val="2.8961723534558181E-2"/>
                  <c:y val="-1.054826480023330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280B-42B5-977F-EDC51767FE77}"/>
                </c:ext>
              </c:extLst>
            </c:dLbl>
            <c:dLbl>
              <c:idx val="1"/>
              <c:layout>
                <c:manualLayout>
                  <c:x val="9.3399168853893211E-2"/>
                  <c:y val="-6.749866912135792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280B-42B5-977F-EDC51767FE77}"/>
                </c:ext>
              </c:extLst>
            </c:dLbl>
            <c:dLbl>
              <c:idx val="2"/>
              <c:layout>
                <c:manualLayout>
                  <c:x val="-3.3828630796150484E-2"/>
                  <c:y val="7.5936862058909307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280B-42B5-977F-EDC51767FE7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'Characterization Factors'!$A$103:$A$105</c:f>
              <c:strCache>
                <c:ptCount val="3"/>
                <c:pt idx="0">
                  <c:v>Particulate matter</c:v>
                </c:pt>
                <c:pt idx="1">
                  <c:v>Nitrous oxide</c:v>
                </c:pt>
                <c:pt idx="2">
                  <c:v>Sulfur dioxide</c:v>
                </c:pt>
              </c:strCache>
            </c:strRef>
          </c:cat>
          <c:val>
            <c:numRef>
              <c:f>'Characterization Factors'!$D$87:$D$89</c:f>
              <c:numCache>
                <c:formatCode>0.00%</c:formatCode>
                <c:ptCount val="3"/>
                <c:pt idx="0">
                  <c:v>1.5939004837768309E-2</c:v>
                </c:pt>
                <c:pt idx="1">
                  <c:v>0.90399613870033557</c:v>
                </c:pt>
                <c:pt idx="2">
                  <c:v>8.0064856461896136E-2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280B-42B5-977F-EDC51767FE7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extLst>
          <c:ext xmlns:c15="http://schemas.microsoft.com/office/drawing/2012/chart" uri="{02D57815-91ED-43cb-92C2-25804820EDAC}">
            <c15:filteredPieSeries>
              <c15:ser>
                <c:idx val="0"/>
                <c:order val="0"/>
                <c:explosion val="1"/>
                <c:dPt>
                  <c:idx val="0"/>
                  <c:bubble3D val="0"/>
                  <c:spPr>
                    <a:solidFill>
                      <a:schemeClr val="accent1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>
                    <c:ext xmlns:c16="http://schemas.microsoft.com/office/drawing/2014/chart" uri="{C3380CC4-5D6E-409C-BE32-E72D297353CC}">
                      <c16:uniqueId val="{00000002-378A-4037-8E4B-C7FAE2507CBF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2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>
                    <c:ext xmlns:c16="http://schemas.microsoft.com/office/drawing/2014/chart" uri="{C3380CC4-5D6E-409C-BE32-E72D297353CC}">
                      <c16:uniqueId val="{00000003-280B-42B5-977F-EDC51767FE77}"/>
                    </c:ext>
                  </c:extLst>
                </c:dPt>
                <c:dPt>
                  <c:idx val="2"/>
                  <c:bubble3D val="0"/>
                  <c:spPr>
                    <a:solidFill>
                      <a:schemeClr val="accent3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>
                    <c:ext xmlns:c16="http://schemas.microsoft.com/office/drawing/2014/chart" uri="{C3380CC4-5D6E-409C-BE32-E72D297353CC}">
                      <c16:uniqueId val="{00000001-378A-4037-8E4B-C7FAE2507CBF}"/>
                    </c:ext>
                  </c:extLst>
                </c:dPt>
                <c:dLbls>
                  <c:dLbl>
                    <c:idx val="0"/>
                    <c:layout>
                      <c:manualLayout>
                        <c:x val="1.7963582677165354E-2"/>
                        <c:y val="-2.4697433654126567E-3"/>
                      </c:manualLayout>
                    </c:layout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/>
                      <c:ext xmlns:c16="http://schemas.microsoft.com/office/drawing/2014/chart" uri="{C3380CC4-5D6E-409C-BE32-E72D297353CC}">
                        <c16:uniqueId val="{00000002-378A-4037-8E4B-C7FAE2507CBF}"/>
                      </c:ext>
                    </c:extLst>
                  </c:dLbl>
                  <c:dLbl>
                    <c:idx val="2"/>
                    <c:layout>
                      <c:manualLayout>
                        <c:x val="-3.2722440944881886E-2"/>
                        <c:y val="1.2668051910177894E-2"/>
                      </c:manualLayout>
                    </c:layout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/>
                      <c:ext xmlns:c16="http://schemas.microsoft.com/office/drawing/2014/chart" uri="{C3380CC4-5D6E-409C-BE32-E72D297353CC}">
                        <c16:uniqueId val="{00000001-378A-4037-8E4B-C7FAE2507CBF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de-DE"/>
                    </a:p>
                  </c:txPr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1"/>
                  <c:leaderLines>
                    <c:spPr>
                      <a:ln w="9525" cap="flat" cmpd="sng" algn="ctr">
                        <a:solidFill>
                          <a:schemeClr val="tx1">
                            <a:lumMod val="35000"/>
                            <a:lumOff val="65000"/>
                          </a:schemeClr>
                        </a:solidFill>
                        <a:round/>
                      </a:ln>
                      <a:effectLst/>
                    </c:spPr>
                  </c:leaderLines>
                  <c:extLst>
                    <c:ext uri="{CE6537A1-D6FC-4f65-9D91-7224C49458BB}"/>
                  </c:extLst>
                </c:dLbls>
                <c:cat>
                  <c:strRef>
                    <c:extLst>
                      <c:ext uri="{02D57815-91ED-43cb-92C2-25804820EDAC}">
                        <c15:formulaRef>
                          <c15:sqref>'Characterization Factors'!$A$103:$A$105</c15:sqref>
                        </c15:formulaRef>
                      </c:ext>
                    </c:extLst>
                    <c:strCache>
                      <c:ptCount val="3"/>
                      <c:pt idx="0">
                        <c:v>Particulate matter</c:v>
                      </c:pt>
                      <c:pt idx="1">
                        <c:v>Nitrous oxide</c:v>
                      </c:pt>
                      <c:pt idx="2">
                        <c:v>Sulfur dioxide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'Characterization Factors'!$D$57:$D$59</c15:sqref>
                        </c15:formulaRef>
                      </c:ext>
                    </c:extLst>
                    <c:numCache>
                      <c:formatCode>0.00E+00</c:formatCode>
                      <c:ptCount val="3"/>
                      <c:pt idx="0">
                        <c:v>8.2174693644913104E-5</c:v>
                      </c:pt>
                      <c:pt idx="1">
                        <c:v>4.6606175548589337E-3</c:v>
                      </c:pt>
                      <c:pt idx="2">
                        <c:v>4.127801652892562E-4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0-378A-4037-8E4B-C7FAE2507CBF}"/>
                  </c:ext>
                </c:extLst>
              </c15:ser>
            </c15:filteredPieSeries>
          </c:ext>
        </c:extLst>
      </c:pieChart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56124628171478563"/>
          <c:y val="0.39828045381687255"/>
          <c:w val="0.42208705161854765"/>
          <c:h val="0.4483003714808182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5.xml"/><Relationship Id="rId13" Type="http://schemas.openxmlformats.org/officeDocument/2006/relationships/chart" Target="../charts/chart10.xml"/><Relationship Id="rId3" Type="http://schemas.openxmlformats.org/officeDocument/2006/relationships/image" Target="../media/image2.png"/><Relationship Id="rId7" Type="http://schemas.openxmlformats.org/officeDocument/2006/relationships/chart" Target="../charts/chart4.xml"/><Relationship Id="rId12" Type="http://schemas.openxmlformats.org/officeDocument/2006/relationships/chart" Target="../charts/chart9.xml"/><Relationship Id="rId2" Type="http://schemas.openxmlformats.org/officeDocument/2006/relationships/image" Target="../media/image1.png"/><Relationship Id="rId1" Type="http://schemas.openxmlformats.org/officeDocument/2006/relationships/chart" Target="../charts/chart1.xml"/><Relationship Id="rId6" Type="http://schemas.openxmlformats.org/officeDocument/2006/relationships/chart" Target="../charts/chart3.xml"/><Relationship Id="rId11" Type="http://schemas.openxmlformats.org/officeDocument/2006/relationships/chart" Target="../charts/chart8.xml"/><Relationship Id="rId5" Type="http://schemas.openxmlformats.org/officeDocument/2006/relationships/image" Target="../media/image3.png"/><Relationship Id="rId15" Type="http://schemas.openxmlformats.org/officeDocument/2006/relationships/chart" Target="../charts/chart12.xml"/><Relationship Id="rId10" Type="http://schemas.openxmlformats.org/officeDocument/2006/relationships/chart" Target="../charts/chart7.xml"/><Relationship Id="rId4" Type="http://schemas.openxmlformats.org/officeDocument/2006/relationships/chart" Target="../charts/chart2.xml"/><Relationship Id="rId9" Type="http://schemas.openxmlformats.org/officeDocument/2006/relationships/chart" Target="../charts/chart6.xml"/><Relationship Id="rId14" Type="http://schemas.openxmlformats.org/officeDocument/2006/relationships/chart" Target="../charts/chart1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31749</xdr:colOff>
      <xdr:row>6</xdr:row>
      <xdr:rowOff>100806</xdr:rowOff>
    </xdr:from>
    <xdr:to>
      <xdr:col>9</xdr:col>
      <xdr:colOff>706436</xdr:colOff>
      <xdr:row>18</xdr:row>
      <xdr:rowOff>184943</xdr:rowOff>
    </xdr:to>
    <xdr:graphicFrame macro="">
      <xdr:nvGraphicFramePr>
        <xdr:cNvPr id="4" name="Diagramm 3">
          <a:extLst>
            <a:ext uri="{FF2B5EF4-FFF2-40B4-BE49-F238E27FC236}">
              <a16:creationId xmlns:a16="http://schemas.microsoft.com/office/drawing/2014/main" id="{ADBDAB69-36DF-4A2A-8CFB-B65CB56732D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10</xdr:col>
      <xdr:colOff>23813</xdr:colOff>
      <xdr:row>6</xdr:row>
      <xdr:rowOff>55563</xdr:rowOff>
    </xdr:from>
    <xdr:to>
      <xdr:col>18</xdr:col>
      <xdr:colOff>95250</xdr:colOff>
      <xdr:row>20</xdr:row>
      <xdr:rowOff>32344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5673B199-D8B7-4679-A10B-A77B6CC5449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2874626" y="1008063"/>
          <a:ext cx="6167437" cy="3191469"/>
        </a:xfrm>
        <a:prstGeom prst="rect">
          <a:avLst/>
        </a:prstGeom>
      </xdr:spPr>
    </xdr:pic>
    <xdr:clientData/>
  </xdr:twoCellAnchor>
  <xdr:twoCellAnchor editAs="oneCell">
    <xdr:from>
      <xdr:col>10</xdr:col>
      <xdr:colOff>55562</xdr:colOff>
      <xdr:row>21</xdr:row>
      <xdr:rowOff>31055</xdr:rowOff>
    </xdr:from>
    <xdr:to>
      <xdr:col>18</xdr:col>
      <xdr:colOff>52283</xdr:colOff>
      <xdr:row>37</xdr:row>
      <xdr:rowOff>7938</xdr:rowOff>
    </xdr:to>
    <xdr:pic>
      <xdr:nvPicPr>
        <xdr:cNvPr id="6" name="Grafik 5">
          <a:extLst>
            <a:ext uri="{FF2B5EF4-FFF2-40B4-BE49-F238E27FC236}">
              <a16:creationId xmlns:a16="http://schemas.microsoft.com/office/drawing/2014/main" id="{6FB09461-C992-497B-BC16-4653284AA1F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2906375" y="4222055"/>
          <a:ext cx="6092721" cy="3588445"/>
        </a:xfrm>
        <a:prstGeom prst="rect">
          <a:avLst/>
        </a:prstGeom>
      </xdr:spPr>
    </xdr:pic>
    <xdr:clientData/>
  </xdr:twoCellAnchor>
  <xdr:twoCellAnchor>
    <xdr:from>
      <xdr:col>4</xdr:col>
      <xdr:colOff>126999</xdr:colOff>
      <xdr:row>21</xdr:row>
      <xdr:rowOff>69056</xdr:rowOff>
    </xdr:from>
    <xdr:to>
      <xdr:col>10</xdr:col>
      <xdr:colOff>39686</xdr:colOff>
      <xdr:row>32</xdr:row>
      <xdr:rowOff>184943</xdr:rowOff>
    </xdr:to>
    <xdr:graphicFrame macro="">
      <xdr:nvGraphicFramePr>
        <xdr:cNvPr id="8" name="Diagramm 7">
          <a:extLst>
            <a:ext uri="{FF2B5EF4-FFF2-40B4-BE49-F238E27FC236}">
              <a16:creationId xmlns:a16="http://schemas.microsoft.com/office/drawing/2014/main" id="{74D271E8-96E5-41D3-9E53-FE9F2958E96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 editAs="oneCell">
    <xdr:from>
      <xdr:col>10</xdr:col>
      <xdr:colOff>71438</xdr:colOff>
      <xdr:row>37</xdr:row>
      <xdr:rowOff>63838</xdr:rowOff>
    </xdr:from>
    <xdr:to>
      <xdr:col>18</xdr:col>
      <xdr:colOff>42864</xdr:colOff>
      <xdr:row>53</xdr:row>
      <xdr:rowOff>35850</xdr:rowOff>
    </xdr:to>
    <xdr:pic>
      <xdr:nvPicPr>
        <xdr:cNvPr id="9" name="Grafik 8">
          <a:extLst>
            <a:ext uri="{FF2B5EF4-FFF2-40B4-BE49-F238E27FC236}">
              <a16:creationId xmlns:a16="http://schemas.microsoft.com/office/drawing/2014/main" id="{3F83B161-C695-4AD9-890D-06339462F91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12922251" y="7866401"/>
          <a:ext cx="6067426" cy="3535950"/>
        </a:xfrm>
        <a:prstGeom prst="rect">
          <a:avLst/>
        </a:prstGeom>
      </xdr:spPr>
    </xdr:pic>
    <xdr:clientData/>
  </xdr:twoCellAnchor>
  <xdr:twoCellAnchor>
    <xdr:from>
      <xdr:col>4</xdr:col>
      <xdr:colOff>111124</xdr:colOff>
      <xdr:row>37</xdr:row>
      <xdr:rowOff>61117</xdr:rowOff>
    </xdr:from>
    <xdr:to>
      <xdr:col>10</xdr:col>
      <xdr:colOff>23811</xdr:colOff>
      <xdr:row>49</xdr:row>
      <xdr:rowOff>184942</xdr:rowOff>
    </xdr:to>
    <xdr:graphicFrame macro="">
      <xdr:nvGraphicFramePr>
        <xdr:cNvPr id="10" name="Diagramm 9">
          <a:extLst>
            <a:ext uri="{FF2B5EF4-FFF2-40B4-BE49-F238E27FC236}">
              <a16:creationId xmlns:a16="http://schemas.microsoft.com/office/drawing/2014/main" id="{A82978B4-8512-4AAC-8349-0BD1E271458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3</xdr:col>
      <xdr:colOff>1790757</xdr:colOff>
      <xdr:row>55</xdr:row>
      <xdr:rowOff>18003</xdr:rowOff>
    </xdr:from>
    <xdr:to>
      <xdr:col>10</xdr:col>
      <xdr:colOff>1715</xdr:colOff>
      <xdr:row>66</xdr:row>
      <xdr:rowOff>148052</xdr:rowOff>
    </xdr:to>
    <xdr:graphicFrame macro="">
      <xdr:nvGraphicFramePr>
        <xdr:cNvPr id="11" name="Diagramm 10">
          <a:extLst>
            <a:ext uri="{FF2B5EF4-FFF2-40B4-BE49-F238E27FC236}">
              <a16:creationId xmlns:a16="http://schemas.microsoft.com/office/drawing/2014/main" id="{ED064379-454C-4D06-81CC-A06962929FE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10</xdr:col>
      <xdr:colOff>47214</xdr:colOff>
      <xdr:row>55</xdr:row>
      <xdr:rowOff>14861</xdr:rowOff>
    </xdr:from>
    <xdr:to>
      <xdr:col>16</xdr:col>
      <xdr:colOff>47214</xdr:colOff>
      <xdr:row>66</xdr:row>
      <xdr:rowOff>146624</xdr:rowOff>
    </xdr:to>
    <xdr:graphicFrame macro="">
      <xdr:nvGraphicFramePr>
        <xdr:cNvPr id="12" name="Diagramm 11">
          <a:extLst>
            <a:ext uri="{FF2B5EF4-FFF2-40B4-BE49-F238E27FC236}">
              <a16:creationId xmlns:a16="http://schemas.microsoft.com/office/drawing/2014/main" id="{A9AA365E-0C07-4256-8F19-3DA50460AB8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4</xdr:col>
      <xdr:colOff>35719</xdr:colOff>
      <xdr:row>67</xdr:row>
      <xdr:rowOff>84931</xdr:rowOff>
    </xdr:from>
    <xdr:to>
      <xdr:col>9</xdr:col>
      <xdr:colOff>710406</xdr:colOff>
      <xdr:row>81</xdr:row>
      <xdr:rowOff>89694</xdr:rowOff>
    </xdr:to>
    <xdr:graphicFrame macro="">
      <xdr:nvGraphicFramePr>
        <xdr:cNvPr id="14" name="Diagramm 13">
          <a:extLst>
            <a:ext uri="{FF2B5EF4-FFF2-40B4-BE49-F238E27FC236}">
              <a16:creationId xmlns:a16="http://schemas.microsoft.com/office/drawing/2014/main" id="{8C4FA5CD-402C-46AB-8842-EACB82DBDA9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10</xdr:col>
      <xdr:colOff>37443</xdr:colOff>
      <xdr:row>67</xdr:row>
      <xdr:rowOff>93558</xdr:rowOff>
    </xdr:from>
    <xdr:to>
      <xdr:col>16</xdr:col>
      <xdr:colOff>37443</xdr:colOff>
      <xdr:row>81</xdr:row>
      <xdr:rowOff>98321</xdr:rowOff>
    </xdr:to>
    <xdr:graphicFrame macro="">
      <xdr:nvGraphicFramePr>
        <xdr:cNvPr id="15" name="Diagramm 14">
          <a:extLst>
            <a:ext uri="{FF2B5EF4-FFF2-40B4-BE49-F238E27FC236}">
              <a16:creationId xmlns:a16="http://schemas.microsoft.com/office/drawing/2014/main" id="{2C4B88B0-F1F7-4B20-809E-A9A1368E25F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16</xdr:col>
      <xdr:colOff>35719</xdr:colOff>
      <xdr:row>55</xdr:row>
      <xdr:rowOff>29369</xdr:rowOff>
    </xdr:from>
    <xdr:to>
      <xdr:col>22</xdr:col>
      <xdr:colOff>35719</xdr:colOff>
      <xdr:row>66</xdr:row>
      <xdr:rowOff>161132</xdr:rowOff>
    </xdr:to>
    <xdr:graphicFrame macro="">
      <xdr:nvGraphicFramePr>
        <xdr:cNvPr id="17" name="Diagramm 16">
          <a:extLst>
            <a:ext uri="{FF2B5EF4-FFF2-40B4-BE49-F238E27FC236}">
              <a16:creationId xmlns:a16="http://schemas.microsoft.com/office/drawing/2014/main" id="{707C02D8-D8E9-4216-9E0C-67AF18E94AB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16</xdr:col>
      <xdr:colOff>124066</xdr:colOff>
      <xdr:row>67</xdr:row>
      <xdr:rowOff>76993</xdr:rowOff>
    </xdr:from>
    <xdr:to>
      <xdr:col>22</xdr:col>
      <xdr:colOff>124066</xdr:colOff>
      <xdr:row>81</xdr:row>
      <xdr:rowOff>81756</xdr:rowOff>
    </xdr:to>
    <xdr:graphicFrame macro="">
      <xdr:nvGraphicFramePr>
        <xdr:cNvPr id="18" name="Diagramm 17">
          <a:extLst>
            <a:ext uri="{FF2B5EF4-FFF2-40B4-BE49-F238E27FC236}">
              <a16:creationId xmlns:a16="http://schemas.microsoft.com/office/drawing/2014/main" id="{767E12E4-8637-41BF-B9F0-F7D9EC6D8AB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4</xdr:col>
      <xdr:colOff>67468</xdr:colOff>
      <xdr:row>82</xdr:row>
      <xdr:rowOff>21431</xdr:rowOff>
    </xdr:from>
    <xdr:to>
      <xdr:col>9</xdr:col>
      <xdr:colOff>742155</xdr:colOff>
      <xdr:row>96</xdr:row>
      <xdr:rowOff>97631</xdr:rowOff>
    </xdr:to>
    <xdr:graphicFrame macro="">
      <xdr:nvGraphicFramePr>
        <xdr:cNvPr id="19" name="Diagramm 18">
          <a:extLst>
            <a:ext uri="{FF2B5EF4-FFF2-40B4-BE49-F238E27FC236}">
              <a16:creationId xmlns:a16="http://schemas.microsoft.com/office/drawing/2014/main" id="{7667EE6D-EC96-4392-814C-AE579F80833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10</xdr:col>
      <xdr:colOff>19844</xdr:colOff>
      <xdr:row>82</xdr:row>
      <xdr:rowOff>29369</xdr:rowOff>
    </xdr:from>
    <xdr:to>
      <xdr:col>16</xdr:col>
      <xdr:colOff>19844</xdr:colOff>
      <xdr:row>96</xdr:row>
      <xdr:rowOff>105569</xdr:rowOff>
    </xdr:to>
    <xdr:graphicFrame macro="">
      <xdr:nvGraphicFramePr>
        <xdr:cNvPr id="20" name="Diagramm 19">
          <a:extLst>
            <a:ext uri="{FF2B5EF4-FFF2-40B4-BE49-F238E27FC236}">
              <a16:creationId xmlns:a16="http://schemas.microsoft.com/office/drawing/2014/main" id="{41684E15-4F35-495B-9E84-987E387ACA6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16</xdr:col>
      <xdr:colOff>75405</xdr:colOff>
      <xdr:row>82</xdr:row>
      <xdr:rowOff>37306</xdr:rowOff>
    </xdr:from>
    <xdr:to>
      <xdr:col>22</xdr:col>
      <xdr:colOff>75405</xdr:colOff>
      <xdr:row>96</xdr:row>
      <xdr:rowOff>113506</xdr:rowOff>
    </xdr:to>
    <xdr:graphicFrame macro="">
      <xdr:nvGraphicFramePr>
        <xdr:cNvPr id="21" name="Diagramm 20">
          <a:extLst>
            <a:ext uri="{FF2B5EF4-FFF2-40B4-BE49-F238E27FC236}">
              <a16:creationId xmlns:a16="http://schemas.microsoft.com/office/drawing/2014/main" id="{E007D07F-DC44-4782-9E0C-8CB997C492E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76200</xdr:colOff>
      <xdr:row>2</xdr:row>
      <xdr:rowOff>180975</xdr:rowOff>
    </xdr:from>
    <xdr:ext cx="2266950" cy="809625"/>
    <xdr:pic>
      <xdr:nvPicPr>
        <xdr:cNvPr id="2" name="Picture 5" descr="gplv3-127x51.png">
          <a:extLst>
            <a:ext uri="{FF2B5EF4-FFF2-40B4-BE49-F238E27FC236}">
              <a16:creationId xmlns:a16="http://schemas.microsoft.com/office/drawing/2014/main" id="{4E599343-0088-4627-B5E4-632307E87E6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6200" y="561975"/>
          <a:ext cx="2266950" cy="809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ateien/HAW/Arbeiten/SalcedoCampoamor/BuildingFinalThesis/Calculating_the_Power_of_a_Wind_Turbine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ateien/HAW/Arbeiten/Caers/Ergebnisse/PassengerAircraftMinimumFuel.xlsm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Dateien/HAW/Arbeiten/SalcedoCampoamor/WindTurbine_new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LHT\HAM-WI41\Shop\Praktikanten\03_Praktikanten\John\Sonstiges\Projekt\Projekt%20im%20Master\Flugzeuge%20Auswertung%20und%20Erkenntnisse\7.11_Erkenntnis_Flugzeug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itle Page"/>
      <sheetName val="Input Data"/>
      <sheetName val="Results"/>
      <sheetName val="cP"/>
      <sheetName val="Subroutine Xi"/>
      <sheetName val="Twist, Pitch &amp; Chord"/>
      <sheetName val="Wind speed"/>
      <sheetName val="cP wind speed"/>
      <sheetName val="Subroutine Xi wind speed"/>
      <sheetName val="Twist, Pitch &amp; Chord wind speed"/>
      <sheetName val="Airfoils"/>
      <sheetName val="(c)"/>
    </sheetNames>
    <sheetDataSet>
      <sheetData sheetId="0"/>
      <sheetData sheetId="1">
        <row r="4">
          <cell r="H4">
            <v>1.0471975511965976</v>
          </cell>
          <cell r="R4">
            <v>0.03</v>
          </cell>
        </row>
        <row r="6">
          <cell r="H6">
            <v>0.52359877559829882</v>
          </cell>
          <cell r="M6">
            <v>0.06</v>
          </cell>
        </row>
        <row r="8">
          <cell r="E8">
            <v>10</v>
          </cell>
        </row>
        <row r="10">
          <cell r="E10">
            <v>1</v>
          </cell>
          <cell r="M10">
            <v>0</v>
          </cell>
        </row>
        <row r="12">
          <cell r="E12">
            <v>3</v>
          </cell>
          <cell r="M12">
            <v>40</v>
          </cell>
        </row>
        <row r="14">
          <cell r="H14">
            <v>10.471975511965978</v>
          </cell>
          <cell r="M14">
            <v>0</v>
          </cell>
        </row>
        <row r="20">
          <cell r="E20">
            <v>20</v>
          </cell>
        </row>
        <row r="22">
          <cell r="E22">
            <v>6.4285714285714293E-2</v>
          </cell>
        </row>
        <row r="27">
          <cell r="I27" t="str">
            <v>NACA 0015</v>
          </cell>
        </row>
        <row r="30">
          <cell r="F30" t="str">
            <v>NACA 0018</v>
          </cell>
        </row>
        <row r="31">
          <cell r="F31" t="str">
            <v>NACA 0015</v>
          </cell>
        </row>
        <row r="32">
          <cell r="F32" t="str">
            <v>NACA 0012</v>
          </cell>
        </row>
        <row r="37">
          <cell r="E37">
            <v>0.1</v>
          </cell>
        </row>
        <row r="39">
          <cell r="E39">
            <v>-44.444444444444443</v>
          </cell>
        </row>
        <row r="41">
          <cell r="E41">
            <v>8.6602540378443855</v>
          </cell>
        </row>
        <row r="43">
          <cell r="E43">
            <v>3.4641016151377546E-2</v>
          </cell>
        </row>
        <row r="45">
          <cell r="E45">
            <v>3.849001794597505E-2</v>
          </cell>
        </row>
        <row r="47">
          <cell r="E47">
            <v>3.6275987284684361</v>
          </cell>
        </row>
      </sheetData>
      <sheetData sheetId="2"/>
      <sheetData sheetId="3"/>
      <sheetData sheetId="4">
        <row r="3">
          <cell r="B3">
            <v>0</v>
          </cell>
        </row>
      </sheetData>
      <sheetData sheetId="5"/>
      <sheetData sheetId="6"/>
      <sheetData sheetId="7"/>
      <sheetData sheetId="8"/>
      <sheetData sheetId="9"/>
      <sheetData sheetId="10">
        <row r="5">
          <cell r="D5">
            <v>8</v>
          </cell>
          <cell r="L5">
            <v>7</v>
          </cell>
          <cell r="T5">
            <v>8</v>
          </cell>
        </row>
        <row r="46">
          <cell r="AB46">
            <v>40000</v>
          </cell>
        </row>
        <row r="47">
          <cell r="AB47">
            <v>360000</v>
          </cell>
        </row>
        <row r="48">
          <cell r="AB48">
            <v>10000</v>
          </cell>
        </row>
        <row r="50">
          <cell r="AB50" t="str">
            <v>ON</v>
          </cell>
        </row>
        <row r="51">
          <cell r="AB51" t="str">
            <v>OFF</v>
          </cell>
        </row>
      </sheetData>
      <sheetData sheetId="1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puts_Outputs"/>
      <sheetName val="Fuel"/>
      <sheetName val="DOC"/>
      <sheetName val="Environmental"/>
      <sheetName val="Flight time"/>
      <sheetName val="Extra information"/>
      <sheetName val="(c)"/>
    </sheetNames>
    <sheetDataSet>
      <sheetData sheetId="0">
        <row r="2">
          <cell r="B2">
            <v>73500</v>
          </cell>
          <cell r="F2">
            <v>2</v>
          </cell>
          <cell r="J2">
            <v>0.9</v>
          </cell>
          <cell r="N2">
            <v>9.8066499999999994</v>
          </cell>
        </row>
        <row r="3">
          <cell r="B3">
            <v>122.4</v>
          </cell>
          <cell r="F3">
            <v>5.7</v>
          </cell>
          <cell r="J3">
            <v>12500</v>
          </cell>
          <cell r="N3">
            <v>287.053</v>
          </cell>
        </row>
        <row r="4">
          <cell r="B4">
            <v>9.5</v>
          </cell>
          <cell r="F4">
            <v>120000</v>
          </cell>
          <cell r="J4">
            <v>41010.49868766404</v>
          </cell>
          <cell r="N4">
            <v>6.4999999999999997E-3</v>
          </cell>
        </row>
        <row r="5">
          <cell r="F5">
            <v>32.6</v>
          </cell>
          <cell r="J5">
            <v>295.06956032434113</v>
          </cell>
          <cell r="N5">
            <v>288.14999999999998</v>
          </cell>
        </row>
        <row r="6">
          <cell r="B6">
            <v>60500</v>
          </cell>
          <cell r="F6">
            <v>18</v>
          </cell>
          <cell r="J6">
            <v>216.65</v>
          </cell>
          <cell r="N6">
            <v>101325</v>
          </cell>
        </row>
        <row r="7">
          <cell r="B7">
            <v>25</v>
          </cell>
          <cell r="F7">
            <v>2</v>
          </cell>
          <cell r="J7">
            <v>17884.531472127925</v>
          </cell>
          <cell r="N7">
            <v>1.1225000000000001</v>
          </cell>
        </row>
        <row r="8">
          <cell r="B8">
            <v>0.43633231299858238</v>
          </cell>
          <cell r="F8">
            <v>2380</v>
          </cell>
          <cell r="J8">
            <v>0.28726392255536015</v>
          </cell>
          <cell r="N8">
            <v>216.65</v>
          </cell>
        </row>
        <row r="9">
          <cell r="B9">
            <v>42600</v>
          </cell>
          <cell r="N9">
            <v>22657</v>
          </cell>
        </row>
        <row r="10">
          <cell r="B10">
            <v>17900</v>
          </cell>
          <cell r="J10">
            <v>516.21240575100717</v>
          </cell>
          <cell r="N10">
            <v>0.36392000000000002</v>
          </cell>
        </row>
        <row r="11">
          <cell r="B11">
            <v>150</v>
          </cell>
        </row>
        <row r="12">
          <cell r="J12">
            <v>1500</v>
          </cell>
        </row>
        <row r="13">
          <cell r="B13">
            <v>0.78</v>
          </cell>
        </row>
        <row r="157">
          <cell r="B157">
            <v>0.5</v>
          </cell>
        </row>
        <row r="158">
          <cell r="B158">
            <v>0.5</v>
          </cell>
        </row>
        <row r="163">
          <cell r="B163">
            <v>0.5</v>
          </cell>
        </row>
        <row r="164">
          <cell r="B164">
            <v>0.5</v>
          </cell>
        </row>
      </sheetData>
      <sheetData sheetId="1">
        <row r="15">
          <cell r="C15">
            <v>0.57793155638612903</v>
          </cell>
        </row>
        <row r="23">
          <cell r="C23" t="str">
            <v/>
          </cell>
        </row>
        <row r="28">
          <cell r="C28">
            <v>1.1273111577958602E-2</v>
          </cell>
        </row>
        <row r="29">
          <cell r="C29">
            <v>0.58135534282882717</v>
          </cell>
        </row>
        <row r="31">
          <cell r="C31" t="e">
            <v>#VALUE!</v>
          </cell>
        </row>
        <row r="33">
          <cell r="C33" t="e">
            <v>#VALUE!</v>
          </cell>
        </row>
        <row r="35">
          <cell r="I35">
            <v>1.831465106715439E-5</v>
          </cell>
        </row>
        <row r="41">
          <cell r="I41" t="e">
            <v>#VALUE!</v>
          </cell>
        </row>
        <row r="42">
          <cell r="I42" t="e">
            <v>#VALUE!</v>
          </cell>
        </row>
      </sheetData>
      <sheetData sheetId="2">
        <row r="7">
          <cell r="C7">
            <v>1.76</v>
          </cell>
        </row>
        <row r="10">
          <cell r="C10">
            <v>2.131410279024593</v>
          </cell>
        </row>
        <row r="40">
          <cell r="C40">
            <v>1505</v>
          </cell>
        </row>
        <row r="41">
          <cell r="D41">
            <v>809.93520518358537</v>
          </cell>
        </row>
        <row r="43">
          <cell r="C43" t="e">
            <v>#VALUE!</v>
          </cell>
        </row>
        <row r="50">
          <cell r="C50" t="e">
            <v>#VALUE!</v>
          </cell>
        </row>
        <row r="59">
          <cell r="C59">
            <v>1.7412726422869818</v>
          </cell>
        </row>
        <row r="79">
          <cell r="C79">
            <v>1.9912726422869818</v>
          </cell>
        </row>
        <row r="84">
          <cell r="C84" t="e">
            <v>#VALUE!</v>
          </cell>
        </row>
        <row r="92">
          <cell r="C92" t="e">
            <v>#VALUE!</v>
          </cell>
        </row>
        <row r="96">
          <cell r="C96">
            <v>2621.0589309815036</v>
          </cell>
        </row>
      </sheetData>
      <sheetData sheetId="3">
        <row r="50">
          <cell r="C50" t="e">
            <v>#VALUE!</v>
          </cell>
        </row>
        <row r="64">
          <cell r="C64">
            <v>260.50657953811276</v>
          </cell>
        </row>
        <row r="65">
          <cell r="C65">
            <v>23.862727604905828</v>
          </cell>
        </row>
      </sheetData>
      <sheetData sheetId="4">
        <row r="166">
          <cell r="B166">
            <v>290</v>
          </cell>
        </row>
        <row r="167">
          <cell r="B167">
            <v>410</v>
          </cell>
        </row>
        <row r="168">
          <cell r="B168">
            <v>0.68350831146106727</v>
          </cell>
        </row>
        <row r="170">
          <cell r="B170">
            <v>488.75045848362186</v>
          </cell>
        </row>
      </sheetData>
      <sheetData sheetId="5" refreshError="1"/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sults"/>
      <sheetName val="cP"/>
      <sheetName val="Subroutine Xi"/>
      <sheetName val="Airfoils"/>
    </sheetNames>
    <sheetDataSet>
      <sheetData sheetId="0">
        <row r="14">
          <cell r="Q14" t="str">
            <v>OFF</v>
          </cell>
        </row>
      </sheetData>
      <sheetData sheetId="1"/>
      <sheetData sheetId="2"/>
      <sheetData sheetId="3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F_mMTO"/>
      <sheetName val="Schneeballfaktor "/>
      <sheetName val="Flugzeuge 1940-1972"/>
      <sheetName val="Flugzeuge 1980-present"/>
      <sheetName val="Ergebnisvergleich"/>
    </sheetNames>
    <sheetDataSet>
      <sheetData sheetId="0" refreshError="1"/>
      <sheetData sheetId="1">
        <row r="4">
          <cell r="B4">
            <v>1</v>
          </cell>
        </row>
        <row r="5">
          <cell r="B5">
            <v>90000</v>
          </cell>
        </row>
        <row r="6">
          <cell r="B6">
            <v>0.48333333333333334</v>
          </cell>
        </row>
        <row r="7">
          <cell r="B7">
            <v>43500</v>
          </cell>
        </row>
        <row r="8">
          <cell r="B8">
            <v>0.29444444444444445</v>
          </cell>
        </row>
        <row r="9">
          <cell r="B9">
            <v>26500</v>
          </cell>
        </row>
        <row r="10">
          <cell r="B10">
            <v>20000</v>
          </cell>
        </row>
        <row r="13">
          <cell r="B13">
            <v>90004.500225011288</v>
          </cell>
        </row>
        <row r="32">
          <cell r="B32">
            <v>4.5002250112884212</v>
          </cell>
        </row>
      </sheetData>
      <sheetData sheetId="2" refreshError="1"/>
      <sheetData sheetId="3" refreshError="1"/>
      <sheetData sheetId="4" refreshError="1"/>
    </sheetDataSet>
  </externalBook>
</externalLink>
</file>

<file path=xl/theme/theme1.xml><?xml version="1.0" encoding="utf-8"?>
<a:theme xmlns:a="http://schemas.openxmlformats.org/drawingml/2006/main" name="Office 2013 – 2022-Design">
  <a:themeElements>
    <a:clrScheme name="Office 2013 –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hyperlink" Target="https://doi.org/10.7910/DVN/QPQ4ZH" TargetMode="External"/><Relationship Id="rId1" Type="http://schemas.openxmlformats.org/officeDocument/2006/relationships/hyperlink" Target="https://www.gnu.org/licenses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05A180-D0F4-45F2-8640-1D55B2B2064A}">
  <sheetPr>
    <pageSetUpPr fitToPage="1"/>
  </sheetPr>
  <dimension ref="A1:G110"/>
  <sheetViews>
    <sheetView tabSelected="1" zoomScaleNormal="100" workbookViewId="0">
      <selection activeCell="A2" sqref="A2"/>
    </sheetView>
  </sheetViews>
  <sheetFormatPr baseColWidth="10" defaultRowHeight="15" x14ac:dyDescent="0.25"/>
  <cols>
    <col min="1" max="4" width="30.7109375" customWidth="1"/>
    <col min="6" max="6" width="12.7109375" customWidth="1"/>
  </cols>
  <sheetData>
    <row r="1" spans="1:7" ht="20.25" x14ac:dyDescent="0.3">
      <c r="A1" s="50" t="s">
        <v>107</v>
      </c>
      <c r="B1" s="50"/>
      <c r="C1" s="51"/>
      <c r="D1" s="51"/>
      <c r="E1" s="51"/>
      <c r="F1" s="51"/>
    </row>
    <row r="2" spans="1:7" x14ac:dyDescent="0.25">
      <c r="A2" s="38"/>
      <c r="B2" s="38"/>
      <c r="C2" s="1"/>
      <c r="D2" s="1"/>
      <c r="E2" s="1"/>
      <c r="F2" s="1"/>
    </row>
    <row r="3" spans="1:7" x14ac:dyDescent="0.25">
      <c r="A3" s="19" t="s">
        <v>65</v>
      </c>
      <c r="B3" s="19" t="s">
        <v>10</v>
      </c>
      <c r="C3" s="19" t="s">
        <v>11</v>
      </c>
      <c r="D3" s="19" t="s">
        <v>5</v>
      </c>
      <c r="E3" s="19" t="s">
        <v>6</v>
      </c>
      <c r="F3" s="19" t="s">
        <v>7</v>
      </c>
      <c r="G3" s="37"/>
    </row>
    <row r="4" spans="1:7" x14ac:dyDescent="0.25">
      <c r="A4" s="25" t="s">
        <v>66</v>
      </c>
      <c r="B4" s="20">
        <v>0.11</v>
      </c>
      <c r="C4" s="20">
        <v>0.28999999999999998</v>
      </c>
      <c r="D4" s="20">
        <v>1</v>
      </c>
      <c r="E4" s="20" t="s">
        <v>8</v>
      </c>
      <c r="F4" s="20" t="s">
        <v>8</v>
      </c>
    </row>
    <row r="5" spans="1:7" x14ac:dyDescent="0.25">
      <c r="A5" s="26" t="s">
        <v>67</v>
      </c>
      <c r="B5" s="21">
        <v>1</v>
      </c>
      <c r="C5" s="21">
        <v>8.1000000000000003E-2</v>
      </c>
      <c r="D5" s="21" t="s">
        <v>8</v>
      </c>
      <c r="E5" s="21">
        <v>4.5999999999999999E-2</v>
      </c>
      <c r="F5" s="21">
        <v>0.47599999999999998</v>
      </c>
    </row>
    <row r="7" spans="1:7" ht="15.75" thickBot="1" x14ac:dyDescent="0.3">
      <c r="A7" s="24" t="s">
        <v>9</v>
      </c>
      <c r="B7" s="22"/>
      <c r="C7" s="22"/>
      <c r="D7" s="22"/>
      <c r="E7" s="23"/>
    </row>
    <row r="8" spans="1:7" ht="51.75" thickBot="1" x14ac:dyDescent="0.3">
      <c r="A8" s="7" t="s">
        <v>81</v>
      </c>
      <c r="B8" s="8" t="s">
        <v>68</v>
      </c>
      <c r="C8" s="8" t="s">
        <v>69</v>
      </c>
      <c r="D8" s="2" t="s">
        <v>70</v>
      </c>
    </row>
    <row r="9" spans="1:7" ht="15.75" x14ac:dyDescent="0.25">
      <c r="A9" s="30" t="s">
        <v>34</v>
      </c>
      <c r="B9" s="3">
        <v>8.3000000000000007</v>
      </c>
      <c r="C9" s="3">
        <v>82.53</v>
      </c>
      <c r="D9" s="3">
        <v>45.77</v>
      </c>
    </row>
    <row r="10" spans="1:7" ht="15.75" x14ac:dyDescent="0.25">
      <c r="A10" s="31" t="s">
        <v>16</v>
      </c>
      <c r="B10" s="3">
        <v>4511</v>
      </c>
      <c r="C10" s="3">
        <v>5102</v>
      </c>
      <c r="D10" s="3">
        <v>23599</v>
      </c>
    </row>
    <row r="11" spans="1:7" ht="15.75" x14ac:dyDescent="0.25">
      <c r="A11" s="31" t="s">
        <v>17</v>
      </c>
      <c r="B11" s="3">
        <v>325.60000000000002</v>
      </c>
      <c r="C11" s="3">
        <v>357.6</v>
      </c>
      <c r="D11" s="3">
        <v>792.8</v>
      </c>
    </row>
    <row r="12" spans="1:7" x14ac:dyDescent="0.25">
      <c r="A12" s="31"/>
      <c r="B12" s="3"/>
      <c r="C12" s="3"/>
      <c r="D12" s="3"/>
    </row>
    <row r="13" spans="1:7" ht="15.75" x14ac:dyDescent="0.25">
      <c r="A13" s="31" t="s">
        <v>18</v>
      </c>
      <c r="B13" s="3">
        <f>B9</f>
        <v>8.3000000000000007</v>
      </c>
      <c r="C13" s="3">
        <f t="shared" ref="C13:D13" si="0">C9</f>
        <v>82.53</v>
      </c>
      <c r="D13" s="3">
        <f t="shared" si="0"/>
        <v>45.77</v>
      </c>
    </row>
    <row r="14" spans="1:7" ht="15.75" x14ac:dyDescent="0.25">
      <c r="A14" s="31" t="s">
        <v>19</v>
      </c>
      <c r="B14" s="3">
        <f>B10*0.11</f>
        <v>496.21</v>
      </c>
      <c r="C14" s="3">
        <f t="shared" ref="C14:D14" si="1">C10*0.11</f>
        <v>561.22</v>
      </c>
      <c r="D14" s="3">
        <f t="shared" si="1"/>
        <v>2595.89</v>
      </c>
    </row>
    <row r="15" spans="1:7" ht="15.75" x14ac:dyDescent="0.25">
      <c r="A15" s="31" t="s">
        <v>20</v>
      </c>
      <c r="B15" s="3">
        <f>B11*0.29</f>
        <v>94.424000000000007</v>
      </c>
      <c r="C15" s="3">
        <f t="shared" ref="C15:D15" si="2">C11*0.29</f>
        <v>103.70399999999999</v>
      </c>
      <c r="D15" s="3">
        <f t="shared" si="2"/>
        <v>229.91199999999998</v>
      </c>
    </row>
    <row r="16" spans="1:7" x14ac:dyDescent="0.25">
      <c r="A16" s="31"/>
      <c r="B16" s="3"/>
      <c r="C16" s="3"/>
      <c r="D16" s="3"/>
    </row>
    <row r="17" spans="1:4" ht="15.75" x14ac:dyDescent="0.25">
      <c r="A17" s="31" t="s">
        <v>21</v>
      </c>
      <c r="B17" s="3">
        <f>B13*0.00063</f>
        <v>5.229000000000001E-3</v>
      </c>
      <c r="C17" s="3">
        <f>C13*0.00063</f>
        <v>5.1993900000000003E-2</v>
      </c>
      <c r="D17" s="3">
        <f>D13*0.00063</f>
        <v>2.8835100000000002E-2</v>
      </c>
    </row>
    <row r="18" spans="1:4" ht="15.75" x14ac:dyDescent="0.25">
      <c r="A18" s="31" t="s">
        <v>22</v>
      </c>
      <c r="B18" s="3">
        <f t="shared" ref="B18:D19" si="3">B14*0.00063</f>
        <v>0.31261230000000001</v>
      </c>
      <c r="C18" s="3">
        <f t="shared" si="3"/>
        <v>0.35356860000000001</v>
      </c>
      <c r="D18" s="3">
        <f t="shared" si="3"/>
        <v>1.6354107</v>
      </c>
    </row>
    <row r="19" spans="1:4" ht="15.75" x14ac:dyDescent="0.25">
      <c r="A19" s="32" t="s">
        <v>23</v>
      </c>
      <c r="B19" s="6">
        <f t="shared" si="3"/>
        <v>5.9487120000000004E-2</v>
      </c>
      <c r="C19" s="6">
        <f t="shared" si="3"/>
        <v>6.5333519999999992E-2</v>
      </c>
      <c r="D19" s="6">
        <f t="shared" si="3"/>
        <v>0.14484455999999998</v>
      </c>
    </row>
    <row r="20" spans="1:4" x14ac:dyDescent="0.25">
      <c r="A20" s="33" t="s">
        <v>24</v>
      </c>
      <c r="B20" s="9">
        <f>B17+B18+B19</f>
        <v>0.37732842</v>
      </c>
      <c r="C20" s="9">
        <f t="shared" ref="C20:D20" si="4">C17+C18+C19</f>
        <v>0.47089601999999997</v>
      </c>
      <c r="D20" s="10">
        <f t="shared" si="4"/>
        <v>1.8090903599999999</v>
      </c>
    </row>
    <row r="22" spans="1:4" ht="15" customHeight="1" thickBot="1" x14ac:dyDescent="0.3">
      <c r="A22" s="45" t="s">
        <v>12</v>
      </c>
      <c r="B22" s="45"/>
      <c r="C22" s="45"/>
      <c r="D22" s="45"/>
    </row>
    <row r="23" spans="1:4" ht="51.75" thickBot="1" x14ac:dyDescent="0.3">
      <c r="A23" s="27" t="s">
        <v>80</v>
      </c>
      <c r="B23" s="28" t="s">
        <v>71</v>
      </c>
      <c r="C23" s="28" t="s">
        <v>72</v>
      </c>
      <c r="D23" s="29" t="s">
        <v>73</v>
      </c>
    </row>
    <row r="24" spans="1:4" ht="15.75" x14ac:dyDescent="0.25">
      <c r="A24" s="30" t="s">
        <v>16</v>
      </c>
      <c r="B24" s="13">
        <f t="shared" ref="B24:D25" si="5">B10</f>
        <v>4511</v>
      </c>
      <c r="C24" s="13">
        <f t="shared" si="5"/>
        <v>5102</v>
      </c>
      <c r="D24" s="13">
        <f t="shared" si="5"/>
        <v>23599</v>
      </c>
    </row>
    <row r="25" spans="1:4" ht="15.75" x14ac:dyDescent="0.25">
      <c r="A25" s="31" t="s">
        <v>17</v>
      </c>
      <c r="B25" s="3">
        <f t="shared" si="5"/>
        <v>325.60000000000002</v>
      </c>
      <c r="C25" s="3">
        <f t="shared" si="5"/>
        <v>357.6</v>
      </c>
      <c r="D25" s="3">
        <f t="shared" si="5"/>
        <v>792.8</v>
      </c>
    </row>
    <row r="26" spans="1:4" ht="15.75" x14ac:dyDescent="0.25">
      <c r="A26" s="31" t="s">
        <v>25</v>
      </c>
      <c r="B26" s="3">
        <v>5386</v>
      </c>
      <c r="C26" s="3">
        <v>2741</v>
      </c>
      <c r="D26" s="3">
        <v>2585</v>
      </c>
    </row>
    <row r="27" spans="1:4" ht="15.75" x14ac:dyDescent="0.25">
      <c r="A27" s="31" t="s">
        <v>26</v>
      </c>
      <c r="B27" s="3">
        <v>314</v>
      </c>
      <c r="C27" s="3">
        <v>39</v>
      </c>
      <c r="D27" s="3">
        <v>0</v>
      </c>
    </row>
    <row r="28" spans="1:4" x14ac:dyDescent="0.25">
      <c r="A28" s="31"/>
      <c r="B28" s="3"/>
      <c r="C28" s="3"/>
      <c r="D28" s="3"/>
    </row>
    <row r="29" spans="1:4" ht="15.75" x14ac:dyDescent="0.25">
      <c r="A29" s="31" t="s">
        <v>19</v>
      </c>
      <c r="B29" s="3">
        <f>B24</f>
        <v>4511</v>
      </c>
      <c r="C29" s="3">
        <f t="shared" ref="C29:D29" si="6">C24</f>
        <v>5102</v>
      </c>
      <c r="D29" s="3">
        <f t="shared" si="6"/>
        <v>23599</v>
      </c>
    </row>
    <row r="30" spans="1:4" ht="15.75" x14ac:dyDescent="0.25">
      <c r="A30" s="31" t="s">
        <v>20</v>
      </c>
      <c r="B30" s="3">
        <f>B25*0.081</f>
        <v>26.373600000000003</v>
      </c>
      <c r="C30" s="3">
        <f t="shared" ref="C30:D30" si="7">C25*0.081</f>
        <v>28.965600000000002</v>
      </c>
      <c r="D30" s="3">
        <f t="shared" si="7"/>
        <v>64.216799999999992</v>
      </c>
    </row>
    <row r="31" spans="1:4" ht="15.75" x14ac:dyDescent="0.25">
      <c r="A31" s="31" t="s">
        <v>27</v>
      </c>
      <c r="B31" s="3">
        <f>B26*0.046</f>
        <v>247.756</v>
      </c>
      <c r="C31" s="3">
        <f t="shared" ref="C31:D31" si="8">C26*0.046</f>
        <v>126.086</v>
      </c>
      <c r="D31" s="3">
        <f t="shared" si="8"/>
        <v>118.91</v>
      </c>
    </row>
    <row r="32" spans="1:4" ht="15.75" x14ac:dyDescent="0.25">
      <c r="A32" s="31" t="s">
        <v>28</v>
      </c>
      <c r="B32" s="3">
        <f>B27*0.476</f>
        <v>149.464</v>
      </c>
      <c r="C32" s="3">
        <f t="shared" ref="C32:D32" si="9">C27*0.476</f>
        <v>18.564</v>
      </c>
      <c r="D32" s="3">
        <f t="shared" si="9"/>
        <v>0</v>
      </c>
    </row>
    <row r="33" spans="1:4" x14ac:dyDescent="0.25">
      <c r="A33" s="31"/>
      <c r="B33" s="3"/>
      <c r="C33" s="3"/>
      <c r="D33" s="3"/>
    </row>
    <row r="34" spans="1:4" ht="15.75" x14ac:dyDescent="0.25">
      <c r="A34" s="31" t="s">
        <v>29</v>
      </c>
      <c r="B34" s="14">
        <f>B29*0.00000091</f>
        <v>4.1050100000000001E-3</v>
      </c>
      <c r="C34" s="14">
        <f t="shared" ref="C34:D34" si="10">C29*0.00000091</f>
        <v>4.6428199999999998E-3</v>
      </c>
      <c r="D34" s="14">
        <f t="shared" si="10"/>
        <v>2.1475089999999999E-2</v>
      </c>
    </row>
    <row r="35" spans="1:4" ht="15.75" x14ac:dyDescent="0.25">
      <c r="A35" s="31" t="s">
        <v>30</v>
      </c>
      <c r="B35" s="14">
        <f t="shared" ref="B35:D37" si="11">B30*0.00000091</f>
        <v>2.3999976000000002E-5</v>
      </c>
      <c r="C35" s="14">
        <f t="shared" si="11"/>
        <v>2.6358696000000001E-5</v>
      </c>
      <c r="D35" s="14">
        <f t="shared" si="11"/>
        <v>5.8437287999999991E-5</v>
      </c>
    </row>
    <row r="36" spans="1:4" ht="15.75" x14ac:dyDescent="0.25">
      <c r="A36" s="31" t="s">
        <v>31</v>
      </c>
      <c r="B36" s="14">
        <f t="shared" si="11"/>
        <v>2.2545795999999999E-4</v>
      </c>
      <c r="C36" s="14">
        <f t="shared" si="11"/>
        <v>1.1473825999999999E-4</v>
      </c>
      <c r="D36" s="14">
        <f t="shared" si="11"/>
        <v>1.082081E-4</v>
      </c>
    </row>
    <row r="37" spans="1:4" ht="15.75" x14ac:dyDescent="0.25">
      <c r="A37" s="32" t="s">
        <v>32</v>
      </c>
      <c r="B37" s="15">
        <f t="shared" si="11"/>
        <v>1.3601223999999999E-4</v>
      </c>
      <c r="C37" s="15">
        <f t="shared" si="11"/>
        <v>1.6893239999999999E-5</v>
      </c>
      <c r="D37" s="15">
        <f t="shared" si="11"/>
        <v>0</v>
      </c>
    </row>
    <row r="38" spans="1:4" x14ac:dyDescent="0.25">
      <c r="A38" s="34" t="s">
        <v>33</v>
      </c>
      <c r="B38" s="16">
        <f>B34+B35+B36+B37</f>
        <v>4.490480176E-3</v>
      </c>
      <c r="C38" s="16">
        <f t="shared" ref="C38:D38" si="12">C34+C35+C36+C37</f>
        <v>4.8008101960000001E-3</v>
      </c>
      <c r="D38" s="17">
        <f t="shared" si="12"/>
        <v>2.1641735387999999E-2</v>
      </c>
    </row>
    <row r="39" spans="1:4" x14ac:dyDescent="0.25">
      <c r="C39" s="14"/>
      <c r="D39" s="14"/>
    </row>
    <row r="40" spans="1:4" ht="15.75" thickBot="1" x14ac:dyDescent="0.3">
      <c r="A40" s="48" t="s">
        <v>13</v>
      </c>
      <c r="B40" s="49"/>
    </row>
    <row r="41" spans="1:4" ht="15.75" thickBot="1" x14ac:dyDescent="0.3">
      <c r="A41" s="11" t="s">
        <v>1</v>
      </c>
      <c r="B41" s="12" t="s">
        <v>2</v>
      </c>
    </row>
    <row r="42" spans="1:4" x14ac:dyDescent="0.25">
      <c r="A42" s="4" t="s">
        <v>0</v>
      </c>
      <c r="B42" s="3">
        <v>120.1</v>
      </c>
    </row>
    <row r="43" spans="1:4" x14ac:dyDescent="0.25">
      <c r="A43" s="4" t="s">
        <v>3</v>
      </c>
      <c r="B43" s="3">
        <v>110.3</v>
      </c>
    </row>
    <row r="44" spans="1:4" x14ac:dyDescent="0.25">
      <c r="A44" s="5" t="s">
        <v>4</v>
      </c>
      <c r="B44" s="6">
        <v>350.9</v>
      </c>
    </row>
    <row r="45" spans="1:4" x14ac:dyDescent="0.25">
      <c r="B45" s="3"/>
    </row>
    <row r="46" spans="1:4" ht="15" customHeight="1" thickBot="1" x14ac:dyDescent="0.3">
      <c r="A46" s="45" t="s">
        <v>14</v>
      </c>
      <c r="B46" s="45"/>
      <c r="C46" s="45"/>
      <c r="D46" s="45"/>
    </row>
    <row r="47" spans="1:4" ht="51.75" thickBot="1" x14ac:dyDescent="0.3">
      <c r="A47" s="7" t="s">
        <v>81</v>
      </c>
      <c r="B47" s="8" t="s">
        <v>74</v>
      </c>
      <c r="C47" s="8" t="s">
        <v>75</v>
      </c>
      <c r="D47" s="2" t="s">
        <v>76</v>
      </c>
    </row>
    <row r="48" spans="1:4" ht="15.75" x14ac:dyDescent="0.25">
      <c r="A48" s="31" t="s">
        <v>35</v>
      </c>
      <c r="B48" s="3">
        <f>B9/$B$42</f>
        <v>6.9109075770191514E-2</v>
      </c>
      <c r="C48" s="3">
        <f>C9/B43</f>
        <v>0.74823209428830462</v>
      </c>
      <c r="D48" s="3">
        <f>D9/B44</f>
        <v>0.13043602165859222</v>
      </c>
    </row>
    <row r="49" spans="1:4" ht="15.75" x14ac:dyDescent="0.25">
      <c r="A49" s="31" t="s">
        <v>36</v>
      </c>
      <c r="B49" s="3">
        <f>B10/B42</f>
        <v>37.560366361365531</v>
      </c>
      <c r="C49" s="3">
        <f>C10/B43</f>
        <v>46.255666364460566</v>
      </c>
      <c r="D49" s="3">
        <f>D10/B44</f>
        <v>67.252778569392987</v>
      </c>
    </row>
    <row r="50" spans="1:4" ht="15.75" x14ac:dyDescent="0.25">
      <c r="A50" s="31" t="s">
        <v>37</v>
      </c>
      <c r="B50" s="3">
        <f>B11/B42</f>
        <v>2.7110741049125733</v>
      </c>
      <c r="C50" s="3">
        <f>C11/B43</f>
        <v>3.2420670897552135</v>
      </c>
      <c r="D50" s="3">
        <f>D11/B44</f>
        <v>2.2593331433456827</v>
      </c>
    </row>
    <row r="51" spans="1:4" x14ac:dyDescent="0.25">
      <c r="A51" s="31"/>
      <c r="B51" s="3"/>
      <c r="C51" s="3"/>
      <c r="D51" s="3"/>
    </row>
    <row r="52" spans="1:4" ht="15" customHeight="1" x14ac:dyDescent="0.25">
      <c r="A52" s="31" t="s">
        <v>38</v>
      </c>
      <c r="B52" s="3">
        <f>B48</f>
        <v>6.9109075770191514E-2</v>
      </c>
      <c r="C52" s="3">
        <f t="shared" ref="C52:D52" si="13">C48</f>
        <v>0.74823209428830462</v>
      </c>
      <c r="D52" s="3">
        <f t="shared" si="13"/>
        <v>0.13043602165859222</v>
      </c>
    </row>
    <row r="53" spans="1:4" ht="15.75" x14ac:dyDescent="0.25">
      <c r="A53" s="31" t="s">
        <v>39</v>
      </c>
      <c r="B53" s="3">
        <f>B49*0.11</f>
        <v>4.1316402997502086</v>
      </c>
      <c r="C53" s="3">
        <f t="shared" ref="C53:D53" si="14">C49*0.11</f>
        <v>5.088123300090662</v>
      </c>
      <c r="D53" s="3">
        <f t="shared" si="14"/>
        <v>7.3978056426332284</v>
      </c>
    </row>
    <row r="54" spans="1:4" ht="15.75" x14ac:dyDescent="0.25">
      <c r="A54" s="31" t="s">
        <v>40</v>
      </c>
      <c r="B54" s="3">
        <f>B50*0.29</f>
        <v>0.78621149042464622</v>
      </c>
      <c r="C54" s="3">
        <f t="shared" ref="C54:D54" si="15">C50*0.29</f>
        <v>0.94019945602901189</v>
      </c>
      <c r="D54" s="3">
        <f t="shared" si="15"/>
        <v>0.65520661157024795</v>
      </c>
    </row>
    <row r="55" spans="1:4" ht="15.75" x14ac:dyDescent="0.25">
      <c r="A55" s="31" t="s">
        <v>41</v>
      </c>
      <c r="B55" s="3">
        <f>B52+B53+B54</f>
        <v>4.9869608659450462</v>
      </c>
      <c r="C55" s="3">
        <f t="shared" ref="C55:D55" si="16">C52+C53+C54</f>
        <v>6.7765548504079787</v>
      </c>
      <c r="D55" s="3">
        <f t="shared" si="16"/>
        <v>8.1834482758620677</v>
      </c>
    </row>
    <row r="56" spans="1:4" x14ac:dyDescent="0.25">
      <c r="A56" s="31"/>
      <c r="B56" s="3"/>
      <c r="C56" s="3"/>
      <c r="D56" s="3"/>
    </row>
    <row r="57" spans="1:4" ht="15.75" x14ac:dyDescent="0.25">
      <c r="A57" s="31" t="s">
        <v>42</v>
      </c>
      <c r="B57" s="14">
        <f>B52*0.00063</f>
        <v>4.3538717735220658E-5</v>
      </c>
      <c r="C57" s="14">
        <f>C52*0.00063</f>
        <v>4.7138621940163192E-4</v>
      </c>
      <c r="D57" s="14">
        <f>D52*0.00063</f>
        <v>8.2174693644913104E-5</v>
      </c>
    </row>
    <row r="58" spans="1:4" ht="15.75" x14ac:dyDescent="0.25">
      <c r="A58" s="31" t="s">
        <v>43</v>
      </c>
      <c r="B58" s="14">
        <f t="shared" ref="B58:D58" si="17">B53*0.00063</f>
        <v>2.6029333888426317E-3</v>
      </c>
      <c r="C58" s="14">
        <f t="shared" si="17"/>
        <v>3.2055176790571171E-3</v>
      </c>
      <c r="D58" s="14">
        <f t="shared" si="17"/>
        <v>4.6606175548589337E-3</v>
      </c>
    </row>
    <row r="59" spans="1:4" ht="15.75" x14ac:dyDescent="0.25">
      <c r="A59" s="32" t="s">
        <v>44</v>
      </c>
      <c r="B59" s="15">
        <f t="shared" ref="B59:D59" si="18">B54*0.00063</f>
        <v>4.9531323896752713E-4</v>
      </c>
      <c r="C59" s="15">
        <f t="shared" si="18"/>
        <v>5.9232565729827754E-4</v>
      </c>
      <c r="D59" s="15">
        <f t="shared" si="18"/>
        <v>4.127801652892562E-4</v>
      </c>
    </row>
    <row r="60" spans="1:4" x14ac:dyDescent="0.25">
      <c r="A60" s="33" t="s">
        <v>45</v>
      </c>
      <c r="B60" s="16">
        <f>B57+B58+B59</f>
        <v>3.1417853455453794E-3</v>
      </c>
      <c r="C60" s="16">
        <f t="shared" ref="C60" si="19">C57+C58+C59</f>
        <v>4.2692295557570266E-3</v>
      </c>
      <c r="D60" s="18">
        <f t="shared" ref="D60" si="20">D57+D58+D59</f>
        <v>5.1555724137931028E-3</v>
      </c>
    </row>
    <row r="62" spans="1:4" ht="15" customHeight="1" thickBot="1" x14ac:dyDescent="0.3">
      <c r="A62" s="46" t="s">
        <v>15</v>
      </c>
      <c r="B62" s="47"/>
      <c r="C62" s="47"/>
      <c r="D62" s="47"/>
    </row>
    <row r="63" spans="1:4" ht="51.75" thickBot="1" x14ac:dyDescent="0.3">
      <c r="A63" s="7" t="s">
        <v>80</v>
      </c>
      <c r="B63" s="28" t="s">
        <v>77</v>
      </c>
      <c r="C63" s="28" t="s">
        <v>78</v>
      </c>
      <c r="D63" s="29" t="s">
        <v>79</v>
      </c>
    </row>
    <row r="64" spans="1:4" ht="15.75" x14ac:dyDescent="0.25">
      <c r="A64" s="31" t="s">
        <v>36</v>
      </c>
      <c r="B64" s="13">
        <f>B24/B42</f>
        <v>37.560366361365531</v>
      </c>
      <c r="C64" s="13">
        <f>C24/B43</f>
        <v>46.255666364460566</v>
      </c>
      <c r="D64" s="13">
        <f>D24/B44</f>
        <v>67.252778569392987</v>
      </c>
    </row>
    <row r="65" spans="1:4" ht="15.75" x14ac:dyDescent="0.25">
      <c r="A65" s="31" t="s">
        <v>37</v>
      </c>
      <c r="B65" s="3">
        <f>B25/B42</f>
        <v>2.7110741049125733</v>
      </c>
      <c r="C65" s="3">
        <f>C25/B43</f>
        <v>3.2420670897552135</v>
      </c>
      <c r="D65" s="3">
        <f>D25/B44</f>
        <v>2.2593331433456827</v>
      </c>
    </row>
    <row r="66" spans="1:4" ht="15.75" x14ac:dyDescent="0.25">
      <c r="A66" s="31" t="s">
        <v>46</v>
      </c>
      <c r="B66" s="3">
        <f>5386/B42</f>
        <v>44.845961698584517</v>
      </c>
      <c r="C66" s="3">
        <f>C26/B43</f>
        <v>24.850407978241162</v>
      </c>
      <c r="D66" s="3">
        <f>D26/B44</f>
        <v>7.3667711598746086</v>
      </c>
    </row>
    <row r="67" spans="1:4" ht="15.75" x14ac:dyDescent="0.25">
      <c r="A67" s="31" t="s">
        <v>47</v>
      </c>
      <c r="B67" s="3">
        <f>B27/B42</f>
        <v>2.614487926727727</v>
      </c>
      <c r="C67" s="3">
        <f>C27/B43</f>
        <v>0.35358114233907528</v>
      </c>
      <c r="D67" s="3">
        <f>D27/B44</f>
        <v>0</v>
      </c>
    </row>
    <row r="68" spans="1:4" x14ac:dyDescent="0.25">
      <c r="A68" s="31"/>
      <c r="B68" s="3"/>
      <c r="C68" s="3"/>
      <c r="D68" s="3"/>
    </row>
    <row r="69" spans="1:4" ht="15.75" x14ac:dyDescent="0.25">
      <c r="A69" s="31" t="s">
        <v>39</v>
      </c>
      <c r="B69" s="3">
        <f>B64</f>
        <v>37.560366361365531</v>
      </c>
      <c r="C69" s="3">
        <f t="shared" ref="C69:D69" si="21">C64</f>
        <v>46.255666364460566</v>
      </c>
      <c r="D69" s="3">
        <f t="shared" si="21"/>
        <v>67.252778569392987</v>
      </c>
    </row>
    <row r="70" spans="1:4" ht="15.75" x14ac:dyDescent="0.25">
      <c r="A70" s="31" t="s">
        <v>40</v>
      </c>
      <c r="B70" s="3">
        <f>B65*0.081</f>
        <v>0.21959700249791844</v>
      </c>
      <c r="C70" s="3">
        <f t="shared" ref="C70:D70" si="22">C65*0.081</f>
        <v>0.2626074342701723</v>
      </c>
      <c r="D70" s="3">
        <f t="shared" si="22"/>
        <v>0.18300598461100032</v>
      </c>
    </row>
    <row r="71" spans="1:4" ht="15.75" x14ac:dyDescent="0.25">
      <c r="A71" s="31" t="s">
        <v>48</v>
      </c>
      <c r="B71" s="3">
        <f>B66*0.046</f>
        <v>2.0629142381348879</v>
      </c>
      <c r="C71" s="3">
        <f t="shared" ref="C71:D71" si="23">C66*0.046</f>
        <v>1.1431187669990934</v>
      </c>
      <c r="D71" s="3">
        <f t="shared" si="23"/>
        <v>0.33887147335423201</v>
      </c>
    </row>
    <row r="72" spans="1:4" ht="15.75" x14ac:dyDescent="0.25">
      <c r="A72" s="31" t="s">
        <v>49</v>
      </c>
      <c r="B72" s="3">
        <f>B67*0.476</f>
        <v>1.244496253122398</v>
      </c>
      <c r="C72" s="3">
        <f t="shared" ref="C72:D72" si="24">C67*0.476</f>
        <v>0.16830462375339983</v>
      </c>
      <c r="D72" s="3">
        <f t="shared" si="24"/>
        <v>0</v>
      </c>
    </row>
    <row r="73" spans="1:4" ht="15.75" x14ac:dyDescent="0.25">
      <c r="A73" s="31" t="s">
        <v>50</v>
      </c>
      <c r="B73" s="3">
        <f>B69+B70+B71+B72</f>
        <v>41.087373855120738</v>
      </c>
      <c r="C73" s="3">
        <f t="shared" ref="C73:D73" si="25">C69+C70+C71+C72</f>
        <v>47.829697189483234</v>
      </c>
      <c r="D73" s="3">
        <f t="shared" si="25"/>
        <v>67.774656027358219</v>
      </c>
    </row>
    <row r="74" spans="1:4" x14ac:dyDescent="0.25">
      <c r="A74" s="31"/>
      <c r="B74" s="3"/>
      <c r="C74" s="3"/>
      <c r="D74" s="3"/>
    </row>
    <row r="75" spans="1:4" ht="15.75" x14ac:dyDescent="0.25">
      <c r="A75" s="31" t="s">
        <v>51</v>
      </c>
      <c r="B75" s="14">
        <f>B69*0.00000091</f>
        <v>3.4179933388842629E-5</v>
      </c>
      <c r="C75" s="14">
        <f t="shared" ref="C75:D75" si="26">C69*0.00000091</f>
        <v>4.2092656391659115E-5</v>
      </c>
      <c r="D75" s="14">
        <f t="shared" si="26"/>
        <v>6.1200028498147618E-5</v>
      </c>
    </row>
    <row r="76" spans="1:4" ht="15.75" x14ac:dyDescent="0.25">
      <c r="A76" s="31" t="s">
        <v>52</v>
      </c>
      <c r="B76" s="14">
        <f t="shared" ref="B76:D76" si="27">B70*0.00000091</f>
        <v>1.9983327227310578E-7</v>
      </c>
      <c r="C76" s="14">
        <f t="shared" si="27"/>
        <v>2.3897276518585676E-7</v>
      </c>
      <c r="D76" s="14">
        <f t="shared" si="27"/>
        <v>1.6653544599601029E-7</v>
      </c>
    </row>
    <row r="77" spans="1:4" ht="15.75" x14ac:dyDescent="0.25">
      <c r="A77" s="31" t="s">
        <v>53</v>
      </c>
      <c r="B77" s="14">
        <f t="shared" ref="B77:D77" si="28">B71*0.00000091</f>
        <v>1.8772519567027479E-6</v>
      </c>
      <c r="C77" s="14">
        <f t="shared" si="28"/>
        <v>1.0402380779691751E-6</v>
      </c>
      <c r="D77" s="14">
        <f t="shared" si="28"/>
        <v>3.0837304075235115E-7</v>
      </c>
    </row>
    <row r="78" spans="1:4" ht="15.75" x14ac:dyDescent="0.25">
      <c r="A78" s="32" t="s">
        <v>54</v>
      </c>
      <c r="B78" s="15">
        <f t="shared" ref="B78:D78" si="29">B72*0.00000091</f>
        <v>1.1324915903413822E-6</v>
      </c>
      <c r="C78" s="15">
        <f t="shared" si="29"/>
        <v>1.5315720761559383E-7</v>
      </c>
      <c r="D78" s="15">
        <f t="shared" si="29"/>
        <v>0</v>
      </c>
    </row>
    <row r="79" spans="1:4" x14ac:dyDescent="0.25">
      <c r="A79" s="34" t="s">
        <v>55</v>
      </c>
      <c r="B79" s="16">
        <f>B75+B76+B77+B78</f>
        <v>3.7389510208159864E-5</v>
      </c>
      <c r="C79" s="16">
        <f t="shared" ref="C79" si="30">C75+C76+C77+C78</f>
        <v>4.3525024442429743E-5</v>
      </c>
      <c r="D79" s="17">
        <f t="shared" ref="D79" si="31">D75+D76+D77+D78</f>
        <v>6.1674936984895982E-5</v>
      </c>
    </row>
    <row r="81" spans="1:4" x14ac:dyDescent="0.25">
      <c r="A81" s="1" t="s">
        <v>56</v>
      </c>
    </row>
    <row r="82" spans="1:4" x14ac:dyDescent="0.25">
      <c r="A82" t="s">
        <v>57</v>
      </c>
      <c r="B82" s="35">
        <f>B60+B79</f>
        <v>3.1791748557535391E-3</v>
      </c>
      <c r="C82" s="35">
        <f t="shared" ref="C82:D82" si="32">C60+C79</f>
        <v>4.3127545801994564E-3</v>
      </c>
      <c r="D82" s="35">
        <f t="shared" si="32"/>
        <v>5.217247350777999E-3</v>
      </c>
    </row>
    <row r="83" spans="1:4" x14ac:dyDescent="0.25">
      <c r="A83" t="s">
        <v>58</v>
      </c>
      <c r="B83" s="36">
        <f>B60/B82</f>
        <v>0.9882392407135161</v>
      </c>
      <c r="C83" s="36">
        <f t="shared" ref="C83:D83" si="33">C60/C82</f>
        <v>0.98990783648059633</v>
      </c>
      <c r="D83" s="36">
        <f t="shared" si="33"/>
        <v>0.98817864424700907</v>
      </c>
    </row>
    <row r="84" spans="1:4" x14ac:dyDescent="0.25">
      <c r="A84" t="s">
        <v>59</v>
      </c>
      <c r="B84" s="36">
        <f>B79/B82</f>
        <v>1.1760759286483999E-2</v>
      </c>
      <c r="C84" s="36">
        <f t="shared" ref="C84:D84" si="34">C79/C82</f>
        <v>1.0092163519403601E-2</v>
      </c>
      <c r="D84" s="36">
        <f t="shared" si="34"/>
        <v>1.1821355752990891E-2</v>
      </c>
    </row>
    <row r="86" spans="1:4" x14ac:dyDescent="0.25">
      <c r="A86" t="s">
        <v>60</v>
      </c>
    </row>
    <row r="87" spans="1:4" x14ac:dyDescent="0.25">
      <c r="A87" t="s">
        <v>58</v>
      </c>
      <c r="B87" s="36">
        <f>B57/B$60</f>
        <v>1.3857954298804209E-2</v>
      </c>
      <c r="C87" s="36">
        <f t="shared" ref="C87:D87" si="35">C57/C$60</f>
        <v>0.11041482151409986</v>
      </c>
      <c r="D87" s="36">
        <f t="shared" si="35"/>
        <v>1.5939004837768309E-2</v>
      </c>
    </row>
    <row r="88" spans="1:4" x14ac:dyDescent="0.25">
      <c r="A88" t="s">
        <v>59</v>
      </c>
      <c r="B88" s="36">
        <f t="shared" ref="B88:D89" si="36">B58/B$60</f>
        <v>0.82848861477224534</v>
      </c>
      <c r="C88" s="36">
        <f t="shared" si="36"/>
        <v>0.75084219229544558</v>
      </c>
      <c r="D88" s="36">
        <f t="shared" si="36"/>
        <v>0.90399613870033557</v>
      </c>
    </row>
    <row r="89" spans="1:4" x14ac:dyDescent="0.25">
      <c r="A89" t="s">
        <v>61</v>
      </c>
      <c r="B89" s="36">
        <f t="shared" si="36"/>
        <v>0.15765343092895043</v>
      </c>
      <c r="C89" s="36">
        <f t="shared" si="36"/>
        <v>0.13874298619045455</v>
      </c>
      <c r="D89" s="36">
        <f t="shared" si="36"/>
        <v>8.0064856461896136E-2</v>
      </c>
    </row>
    <row r="90" spans="1:4" x14ac:dyDescent="0.25">
      <c r="B90" s="35"/>
    </row>
    <row r="91" spans="1:4" x14ac:dyDescent="0.25">
      <c r="A91" t="s">
        <v>62</v>
      </c>
    </row>
    <row r="92" spans="1:4" x14ac:dyDescent="0.25">
      <c r="A92" t="s">
        <v>63</v>
      </c>
      <c r="B92" s="36">
        <f>B75/B$79</f>
        <v>0.91415836149100504</v>
      </c>
      <c r="C92" s="36">
        <f t="shared" ref="C92:D92" si="37">C75/C$79</f>
        <v>0.96709093058258444</v>
      </c>
      <c r="D92" s="36">
        <f t="shared" si="37"/>
        <v>0.99229981399308653</v>
      </c>
    </row>
    <row r="93" spans="1:4" x14ac:dyDescent="0.25">
      <c r="A93" t="s">
        <v>64</v>
      </c>
      <c r="B93" s="36">
        <f t="shared" ref="B93:D95" si="38">B76/B$79</f>
        <v>5.3446346625181064E-3</v>
      </c>
      <c r="C93" s="36">
        <f t="shared" si="38"/>
        <v>5.490468259287124E-3</v>
      </c>
      <c r="D93" s="36">
        <f>D76/D$79</f>
        <v>2.7002126655888492E-3</v>
      </c>
    </row>
    <row r="94" spans="1:4" x14ac:dyDescent="0.25">
      <c r="A94" t="s">
        <v>6</v>
      </c>
      <c r="B94" s="36">
        <f t="shared" si="38"/>
        <v>5.0207984706177232E-2</v>
      </c>
      <c r="C94" s="36">
        <f t="shared" si="38"/>
        <v>2.3899770104554241E-2</v>
      </c>
      <c r="D94" s="36">
        <f t="shared" si="38"/>
        <v>4.9999733413245455E-3</v>
      </c>
    </row>
    <row r="95" spans="1:4" x14ac:dyDescent="0.25">
      <c r="A95" t="s">
        <v>7</v>
      </c>
      <c r="B95" s="36">
        <f t="shared" si="38"/>
        <v>3.028901914029962E-2</v>
      </c>
      <c r="C95" s="36">
        <f t="shared" si="38"/>
        <v>3.5188310535741074E-3</v>
      </c>
      <c r="D95" s="36">
        <f t="shared" si="38"/>
        <v>0</v>
      </c>
    </row>
    <row r="96" spans="1:4" x14ac:dyDescent="0.25">
      <c r="D96" t="s">
        <v>90</v>
      </c>
    </row>
    <row r="97" spans="1:4" x14ac:dyDescent="0.25">
      <c r="D97" t="s">
        <v>91</v>
      </c>
    </row>
    <row r="98" spans="1:4" x14ac:dyDescent="0.25">
      <c r="D98" t="s">
        <v>92</v>
      </c>
    </row>
    <row r="99" spans="1:4" x14ac:dyDescent="0.25">
      <c r="D99" t="s">
        <v>93</v>
      </c>
    </row>
    <row r="100" spans="1:4" x14ac:dyDescent="0.25">
      <c r="A100" t="s">
        <v>82</v>
      </c>
    </row>
    <row r="101" spans="1:4" x14ac:dyDescent="0.25">
      <c r="A101" t="s">
        <v>67</v>
      </c>
    </row>
    <row r="103" spans="1:4" x14ac:dyDescent="0.25">
      <c r="A103" t="s">
        <v>83</v>
      </c>
    </row>
    <row r="104" spans="1:4" x14ac:dyDescent="0.25">
      <c r="A104" t="s">
        <v>84</v>
      </c>
    </row>
    <row r="105" spans="1:4" x14ac:dyDescent="0.25">
      <c r="A105" t="s">
        <v>85</v>
      </c>
    </row>
    <row r="107" spans="1:4" x14ac:dyDescent="0.25">
      <c r="A107" t="s">
        <v>86</v>
      </c>
    </row>
    <row r="108" spans="1:4" x14ac:dyDescent="0.25">
      <c r="A108" t="s">
        <v>87</v>
      </c>
    </row>
    <row r="109" spans="1:4" x14ac:dyDescent="0.25">
      <c r="A109" t="s">
        <v>88</v>
      </c>
    </row>
    <row r="110" spans="1:4" x14ac:dyDescent="0.25">
      <c r="A110" t="s">
        <v>89</v>
      </c>
    </row>
  </sheetData>
  <mergeCells count="5">
    <mergeCell ref="A22:D22"/>
    <mergeCell ref="A62:D62"/>
    <mergeCell ref="A40:B40"/>
    <mergeCell ref="A46:D46"/>
    <mergeCell ref="A1:F1"/>
  </mergeCells>
  <pageMargins left="0.7" right="0.7" top="0.78740157499999996" bottom="0.78740157499999996" header="0.3" footer="0.3"/>
  <pageSetup scale="83" fitToWidth="4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2AAE40-CB55-4585-842A-8C5395D8B185}">
  <dimension ref="A1:G25"/>
  <sheetViews>
    <sheetView workbookViewId="0">
      <selection activeCell="A26" sqref="A26"/>
    </sheetView>
  </sheetViews>
  <sheetFormatPr baseColWidth="10" defaultRowHeight="15" x14ac:dyDescent="0.25"/>
  <sheetData>
    <row r="1" spans="1:7" x14ac:dyDescent="0.25">
      <c r="A1" s="44" t="s">
        <v>106</v>
      </c>
      <c r="B1" s="39"/>
      <c r="C1" s="39"/>
      <c r="D1" s="39"/>
      <c r="E1" s="39"/>
      <c r="F1" s="39"/>
      <c r="G1" s="39"/>
    </row>
    <row r="2" spans="1:7" x14ac:dyDescent="0.25">
      <c r="A2" s="44" t="s">
        <v>105</v>
      </c>
      <c r="B2" s="39"/>
      <c r="C2" s="39"/>
      <c r="D2" s="39"/>
      <c r="E2" s="39"/>
      <c r="F2" s="39"/>
      <c r="G2" s="39"/>
    </row>
    <row r="3" spans="1:7" x14ac:dyDescent="0.25">
      <c r="A3" s="39"/>
      <c r="B3" s="39"/>
      <c r="C3" s="39"/>
      <c r="D3" s="39"/>
      <c r="E3" s="39"/>
      <c r="F3" s="39"/>
      <c r="G3" s="39"/>
    </row>
    <row r="4" spans="1:7" x14ac:dyDescent="0.25">
      <c r="A4" s="39"/>
      <c r="B4" s="39"/>
      <c r="C4" s="39"/>
      <c r="D4" s="39"/>
      <c r="E4" s="39"/>
      <c r="F4" s="39"/>
      <c r="G4" s="39"/>
    </row>
    <row r="5" spans="1:7" x14ac:dyDescent="0.25">
      <c r="A5" s="39"/>
      <c r="B5" s="39"/>
      <c r="C5" s="39"/>
      <c r="D5" s="39"/>
      <c r="E5" s="39"/>
      <c r="F5" s="39"/>
      <c r="G5" s="39"/>
    </row>
    <row r="6" spans="1:7" x14ac:dyDescent="0.25">
      <c r="A6" s="39"/>
      <c r="B6" s="39"/>
      <c r="C6" s="39"/>
      <c r="D6" s="39"/>
      <c r="E6" s="39"/>
      <c r="F6" s="39"/>
      <c r="G6" s="39"/>
    </row>
    <row r="7" spans="1:7" x14ac:dyDescent="0.25">
      <c r="A7" s="39"/>
      <c r="B7" s="39"/>
      <c r="C7" s="39"/>
      <c r="D7" s="39"/>
      <c r="E7" s="39"/>
      <c r="F7" s="39"/>
      <c r="G7" s="39"/>
    </row>
    <row r="8" spans="1:7" x14ac:dyDescent="0.25">
      <c r="A8" s="39"/>
      <c r="B8" s="39"/>
      <c r="C8" s="39"/>
      <c r="D8" s="39"/>
      <c r="E8" s="39"/>
      <c r="F8" s="39"/>
      <c r="G8" s="39"/>
    </row>
    <row r="9" spans="1:7" x14ac:dyDescent="0.25">
      <c r="A9" s="42" t="s">
        <v>104</v>
      </c>
      <c r="B9" s="39"/>
      <c r="C9" s="39"/>
      <c r="D9" s="39"/>
      <c r="E9" s="39"/>
      <c r="F9" s="39"/>
      <c r="G9" s="39"/>
    </row>
    <row r="10" spans="1:7" x14ac:dyDescent="0.25">
      <c r="A10" s="43" t="s">
        <v>103</v>
      </c>
      <c r="B10" s="39"/>
      <c r="C10" s="39"/>
      <c r="D10" s="39"/>
      <c r="E10" s="39"/>
      <c r="F10" s="39"/>
      <c r="G10" s="39"/>
    </row>
    <row r="11" spans="1:7" x14ac:dyDescent="0.25">
      <c r="A11" s="42"/>
      <c r="B11" s="39"/>
      <c r="C11" s="39"/>
      <c r="D11" s="39"/>
      <c r="E11" s="39"/>
      <c r="F11" s="39"/>
      <c r="G11" s="39"/>
    </row>
    <row r="12" spans="1:7" x14ac:dyDescent="0.25">
      <c r="A12" s="42" t="s">
        <v>102</v>
      </c>
      <c r="B12" s="39"/>
      <c r="C12" s="39"/>
      <c r="D12" s="39"/>
      <c r="E12" s="39"/>
      <c r="F12" s="39"/>
      <c r="G12" s="39"/>
    </row>
    <row r="13" spans="1:7" x14ac:dyDescent="0.25">
      <c r="A13" s="42" t="s">
        <v>101</v>
      </c>
      <c r="B13" s="39"/>
      <c r="C13" s="39"/>
      <c r="D13" s="39"/>
      <c r="E13" s="39"/>
      <c r="F13" s="39"/>
      <c r="G13" s="39"/>
    </row>
    <row r="14" spans="1:7" x14ac:dyDescent="0.25">
      <c r="A14" s="42" t="s">
        <v>100</v>
      </c>
      <c r="B14" s="39"/>
      <c r="C14" s="39"/>
      <c r="D14" s="39"/>
      <c r="E14" s="39"/>
      <c r="F14" s="39"/>
      <c r="G14" s="39"/>
    </row>
    <row r="15" spans="1:7" x14ac:dyDescent="0.25">
      <c r="A15" s="42"/>
      <c r="B15" s="39"/>
      <c r="C15" s="39"/>
      <c r="D15" s="39"/>
      <c r="E15" s="39"/>
      <c r="F15" s="39"/>
      <c r="G15" s="39"/>
    </row>
    <row r="16" spans="1:7" x14ac:dyDescent="0.25">
      <c r="A16" s="42" t="s">
        <v>99</v>
      </c>
      <c r="B16" s="39"/>
      <c r="C16" s="39"/>
      <c r="D16" s="39"/>
      <c r="E16" s="39"/>
      <c r="F16" s="39"/>
      <c r="G16" s="39"/>
    </row>
    <row r="17" spans="1:7" x14ac:dyDescent="0.25">
      <c r="A17" s="42" t="s">
        <v>98</v>
      </c>
      <c r="B17" s="39"/>
      <c r="C17" s="39"/>
      <c r="D17" s="39"/>
      <c r="E17" s="39"/>
      <c r="F17" s="39"/>
      <c r="G17" s="39"/>
    </row>
    <row r="18" spans="1:7" x14ac:dyDescent="0.25">
      <c r="A18" s="42" t="s">
        <v>97</v>
      </c>
      <c r="B18" s="39"/>
      <c r="C18" s="39"/>
      <c r="D18" s="39"/>
      <c r="E18" s="39"/>
      <c r="F18" s="39"/>
      <c r="G18" s="39"/>
    </row>
    <row r="19" spans="1:7" x14ac:dyDescent="0.25">
      <c r="A19" s="42" t="s">
        <v>96</v>
      </c>
      <c r="B19" s="39"/>
      <c r="C19" s="39"/>
      <c r="D19" s="39"/>
      <c r="E19" s="39"/>
      <c r="F19" s="39"/>
      <c r="G19" s="39"/>
    </row>
    <row r="20" spans="1:7" x14ac:dyDescent="0.25">
      <c r="A20" s="39"/>
      <c r="B20" s="39"/>
      <c r="C20" s="39"/>
      <c r="D20" s="39"/>
      <c r="E20" s="39"/>
      <c r="F20" s="39"/>
      <c r="G20" s="39"/>
    </row>
    <row r="21" spans="1:7" x14ac:dyDescent="0.25">
      <c r="A21" s="41" t="s">
        <v>95</v>
      </c>
      <c r="B21" s="39"/>
      <c r="C21" s="39"/>
      <c r="D21" s="39"/>
      <c r="E21" s="39"/>
      <c r="F21" s="39"/>
      <c r="G21" s="39"/>
    </row>
    <row r="22" spans="1:7" x14ac:dyDescent="0.25">
      <c r="A22" s="39"/>
      <c r="B22" s="39"/>
      <c r="C22" s="39"/>
      <c r="D22" s="39"/>
      <c r="E22" s="39"/>
      <c r="F22" s="39"/>
      <c r="G22" s="39"/>
    </row>
    <row r="23" spans="1:7" x14ac:dyDescent="0.25">
      <c r="A23" s="39" t="s">
        <v>94</v>
      </c>
      <c r="B23" s="39"/>
      <c r="C23" s="39"/>
      <c r="D23" s="39"/>
      <c r="E23" s="39"/>
      <c r="F23" s="39"/>
      <c r="G23" s="39"/>
    </row>
    <row r="24" spans="1:7" x14ac:dyDescent="0.25">
      <c r="A24" s="40" t="s">
        <v>108</v>
      </c>
      <c r="B24" s="39"/>
      <c r="C24" s="39"/>
      <c r="D24" s="39"/>
      <c r="E24" s="39"/>
      <c r="F24" s="39"/>
      <c r="G24" s="39"/>
    </row>
    <row r="25" spans="1:7" x14ac:dyDescent="0.25">
      <c r="A25" s="39"/>
      <c r="B25" s="39"/>
      <c r="C25" s="39"/>
      <c r="D25" s="39"/>
      <c r="E25" s="39"/>
      <c r="F25" s="39"/>
      <c r="G25" s="39"/>
    </row>
  </sheetData>
  <hyperlinks>
    <hyperlink ref="A21" r:id="rId1" xr:uid="{00000000-0004-0000-0000-000000000000}"/>
    <hyperlink ref="A24" r:id="rId2" xr:uid="{00000000-0004-0000-0000-000001000000}"/>
  </hyperlinks>
  <pageMargins left="0.7" right="0.7" top="0.78740157499999996" bottom="0.78740157499999996" header="0.3" footer="0.3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Characterization Factors</vt:lpstr>
      <vt:lpstr>(c)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Pascal Mattausch</dc:creator>
  <cp:lastModifiedBy>Scholz, Dieter</cp:lastModifiedBy>
  <dcterms:created xsi:type="dcterms:W3CDTF">2023-11-17T14:29:32Z</dcterms:created>
  <dcterms:modified xsi:type="dcterms:W3CDTF">2024-12-10T05:23:53Z</dcterms:modified>
</cp:coreProperties>
</file>