
<file path=[Content_Types].xml><?xml version="1.0" encoding="utf-8"?>
<Types xmlns="http://schemas.openxmlformats.org/package/2006/content-types">
  <Default Extension="png" ContentType="image/png"/>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style6.xml" ContentType="application/vnd.ms-office.chartstyle+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charts/style4.xml" ContentType="application/vnd.ms-office.chartstyle+xml"/>
  <Override PartName="/xl/charts/style5.xml" ContentType="application/vnd.ms-office.chartstyle+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style2.xml" ContentType="application/vnd.ms-office.chartstyle+xml"/>
  <Override PartName="/xl/charts/style3.xml" ContentType="application/vnd.ms-office.chartstyle+xml"/>
  <Override PartName="/xl/charts/style1.xml" ContentType="application/vnd.ms-office.chartsty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charts/colors6.xml" ContentType="application/vnd.ms-office.chartcolorstyle+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charts/colors4.xml" ContentType="application/vnd.ms-office.chartcolorstyle+xml"/>
  <Override PartName="/xl/charts/colors5.xml" ContentType="application/vnd.ms-office.chartcolorstyle+xml"/>
  <Override PartName="/xl/sharedStrings.xml" ContentType="application/vnd.openxmlformats-officedocument.spreadsheetml.sharedStrings+xml"/>
  <Override PartName="/xl/charts/colors2.xml" ContentType="application/vnd.ms-office.chartcolorstyle+xml"/>
  <Override PartName="/xl/charts/colors3.xml" ContentType="application/vnd.ms-office.chartcolorstyle+xml"/>
  <Override PartName="/xl/charts/colors1.xml" ContentType="application/vnd.ms-office.chartcolorsty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28680" yWindow="-120" windowWidth="19440" windowHeight="15600" activeTab="1"/>
  </bookViews>
  <sheets>
    <sheet name="(c)" sheetId="7" r:id="rId1"/>
    <sheet name="Information" sheetId="6" r:id="rId2"/>
    <sheet name="Setup" sheetId="1" r:id="rId3"/>
    <sheet name="Chordwise refinement" sheetId="2" r:id="rId4"/>
    <sheet name="Spanwise refinement" sheetId="3" r:id="rId5"/>
    <sheet name="ClusteringPM" sheetId="4" r:id="rId6"/>
    <sheet name="ClusteringVLM" sheetId="5" r:id="rId7"/>
  </sheets>
  <externalReferences>
    <externalReference r:id="rId8"/>
    <externalReference r:id="rId9"/>
    <externalReference r:id="rId10"/>
  </externalReferences>
  <definedNames>
    <definedName name="A" localSheetId="0">[1]Inputs_Outputs!$B$4</definedName>
    <definedName name="a">#REF!</definedName>
    <definedName name="a_sound">[1]Inputs_Outputs!$J$5</definedName>
    <definedName name="BPR" localSheetId="0">[1]Inputs_Outputs!$F$3</definedName>
    <definedName name="BPR">#REF!</definedName>
    <definedName name="c_dw">[1]Fuel!$C$23</definedName>
    <definedName name="Cd">[1]Fuel!$C$31</definedName>
    <definedName name="Cd0">[1]Fuel!$C$28</definedName>
    <definedName name="Cdoc">[1]DOC!$C$92</definedName>
    <definedName name="CF_AIC">[1]Environmental!$C$65</definedName>
    <definedName name="CF_NOx">[1]Environmental!$C$64</definedName>
    <definedName name="CL" localSheetId="0">[1]Fuel!$C$29</definedName>
    <definedName name="CL">#REF!</definedName>
    <definedName name="CL_m">#REF!</definedName>
    <definedName name="d_f">[1]Inputs_Outputs!#REF!</definedName>
    <definedName name="df">[1]Inputs_Outputs!#REF!</definedName>
    <definedName name="DmG">'[3]Schneeballfaktor '!$B$32</definedName>
    <definedName name="DmL">'[3]Schneeballfaktor '!$B$4</definedName>
    <definedName name="e" localSheetId="0">[1]Fuel!$C$15</definedName>
    <definedName name="e">#REF!</definedName>
    <definedName name="E_glide">[1]Fuel!$C$33</definedName>
    <definedName name="EI_NOx">[1]Environmental!$C$50</definedName>
    <definedName name="FL">'[1]Flight time'!$B$167</definedName>
    <definedName name="fuel_km">[1]Fuel!$I$41</definedName>
    <definedName name="fuel_mile">[1]Fuel!$I$42</definedName>
    <definedName name="g" localSheetId="0">[1]Inputs_Outputs!$N$2</definedName>
    <definedName name="g">#REF!</definedName>
    <definedName name="gamma">#REF!</definedName>
    <definedName name="H">[1]Inputs_Outputs!$J$3</definedName>
    <definedName name="Hft">[1]Inputs_Outputs!$J$4</definedName>
    <definedName name="k_inf">[1]DOC!$C$10</definedName>
    <definedName name="L">[1]Inputs_Outputs!$N$4</definedName>
    <definedName name="L_D">#REF!</definedName>
    <definedName name="L_D_max">#REF!</definedName>
    <definedName name="M" localSheetId="0">[1]Inputs_Outputs!$J$2</definedName>
    <definedName name="M">#REF!</definedName>
    <definedName name="m_e">[1]Inputs_Outputs!$F$8</definedName>
    <definedName name="M_opt">[1]Inputs_Outputs!$B$13</definedName>
    <definedName name="m_PL">[1]DOC!$C$84</definedName>
    <definedName name="m_PLmax">[1]Inputs_Outputs!$B$10</definedName>
    <definedName name="mF">'[3]Schneeballfaktor '!$B$9</definedName>
    <definedName name="Mff">[1]DOC!$C$43</definedName>
    <definedName name="mFmMTO">'[3]Schneeballfaktor '!$B$8</definedName>
    <definedName name="mFOB">[1]DOC!$C$50</definedName>
    <definedName name="mMPL">'[3]Schneeballfaktor '!$B$10</definedName>
    <definedName name="mMTO">'[3]Schneeballfaktor '!$B$5</definedName>
    <definedName name="mMTOG">'[3]Schneeballfaktor '!$B$13</definedName>
    <definedName name="mOE">'[3]Schneeballfaktor '!$B$7</definedName>
    <definedName name="mOEmMTO">'[3]Schneeballfaktor '!$B$6</definedName>
    <definedName name="MTOW">[1]Inputs_Outputs!$B$2</definedName>
    <definedName name="MZFW">[1]Inputs_Outputs!$B$6</definedName>
    <definedName name="n_E">[1]Inputs_Outputs!$F$2</definedName>
    <definedName name="n_PAX">[1]Inputs_Outputs!$B$11</definedName>
    <definedName name="n_shafts">[1]Inputs_Outputs!$F$7</definedName>
    <definedName name="n_stages">[1]Inputs_Outputs!$F$6</definedName>
    <definedName name="nt_a">[1]DOC!$C$40</definedName>
    <definedName name="OAPR">[1]Inputs_Outputs!$F$5</definedName>
    <definedName name="OEW">[1]Inputs_Outputs!$B$9</definedName>
    <definedName name="p">[1]Inputs_Outputs!$J$7</definedName>
    <definedName name="p_t">[1]Inputs_Outputs!$N$9</definedName>
    <definedName name="p0" localSheetId="0">[1]Inputs_Outputs!$N$6</definedName>
    <definedName name="p0">#REF!</definedName>
    <definedName name="phi">[1]Inputs_Outputs!$B$7</definedName>
    <definedName name="phi_rad">[1]Inputs_Outputs!$B$8</definedName>
    <definedName name="price_fuel">[1]DOC!$C$7</definedName>
    <definedName name="R_const">[1]Inputs_Outputs!$N$3</definedName>
    <definedName name="range">[1]Inputs_Outputs!$J$12</definedName>
    <definedName name="range_added">'[1]Flight time'!$B$170</definedName>
    <definedName name="range_mile">[1]DOC!$D$41</definedName>
    <definedName name="rho">[1]Inputs_Outputs!$J$8</definedName>
    <definedName name="rho_t">[1]Inputs_Outputs!$N$10</definedName>
    <definedName name="rho0">[1]Inputs_Outputs!$N$7</definedName>
    <definedName name="SS">[1]Inputs_Outputs!$B$3</definedName>
    <definedName name="Swet">[1]Inputs_Outputs!#REF!</definedName>
    <definedName name="T">[1]Inputs_Outputs!$J$6</definedName>
    <definedName name="T_t">[1]Inputs_Outputs!$N$8</definedName>
    <definedName name="T_to">[1]Inputs_Outputs!$F$4</definedName>
    <definedName name="T0">[1]Inputs_Outputs!$N$5</definedName>
    <definedName name="TAS">[1]Inputs_Outputs!$J$10</definedName>
    <definedName name="TAS_regulated">'[1]Flight time'!$B$166</definedName>
    <definedName name="tb">[1]DOC!$C$79</definedName>
    <definedName name="tf">[1]DOC!$C$59</definedName>
    <definedName name="tf_added">'[1]Flight time'!$B$168</definedName>
    <definedName name="TSFC">[1]Fuel!$I$35</definedName>
    <definedName name="Uaf">[1]DOC!$C$96</definedName>
    <definedName name="V_CR">#REF!</definedName>
    <definedName name="w_co2">[1]Inputs_Outputs!$B$164</definedName>
    <definedName name="w_doc">[1]Inputs_Outputs!$B$157</definedName>
    <definedName name="w_env">[1]Inputs_Outputs!$B$158</definedName>
    <definedName name="w_resource">[1]Inputs_Outputs!$B$163</definedName>
  </definedName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5"/>
  <c r="B10" i="4"/>
  <c r="B11" i="1"/>
  <c r="F38" i="4" s="1"/>
  <c r="V41"/>
  <c r="V40"/>
  <c r="AB38"/>
  <c r="X38"/>
  <c r="B41"/>
  <c r="B40"/>
  <c r="H38"/>
  <c r="D38"/>
  <c r="B41" i="5"/>
  <c r="B40"/>
  <c r="H38"/>
  <c r="D38"/>
  <c r="U41"/>
  <c r="U40"/>
  <c r="AA38"/>
  <c r="W38"/>
  <c r="L41" i="4"/>
  <c r="L40"/>
  <c r="R38"/>
  <c r="P38"/>
  <c r="N38"/>
  <c r="K41" i="5"/>
  <c r="K40"/>
  <c r="Q38"/>
  <c r="M38"/>
  <c r="L35" i="4"/>
  <c r="L34"/>
  <c r="R32"/>
  <c r="N32"/>
  <c r="L29"/>
  <c r="L28"/>
  <c r="R26"/>
  <c r="N26"/>
  <c r="L23"/>
  <c r="L22"/>
  <c r="R20"/>
  <c r="P20"/>
  <c r="N20"/>
  <c r="L17"/>
  <c r="L16"/>
  <c r="R14"/>
  <c r="N14"/>
  <c r="B35"/>
  <c r="B34"/>
  <c r="H32"/>
  <c r="D32"/>
  <c r="K35" i="5"/>
  <c r="K34"/>
  <c r="Q32"/>
  <c r="M32"/>
  <c r="B35"/>
  <c r="B34"/>
  <c r="H32"/>
  <c r="F32"/>
  <c r="D32"/>
  <c r="B29"/>
  <c r="B28"/>
  <c r="H26"/>
  <c r="D26"/>
  <c r="B23"/>
  <c r="B22"/>
  <c r="H20"/>
  <c r="D20"/>
  <c r="B17"/>
  <c r="B16"/>
  <c r="H14"/>
  <c r="D14"/>
  <c r="M20"/>
  <c r="U35"/>
  <c r="U34"/>
  <c r="AA32"/>
  <c r="W32"/>
  <c r="U29"/>
  <c r="U28"/>
  <c r="AA26"/>
  <c r="W26"/>
  <c r="U23"/>
  <c r="U22"/>
  <c r="AA20"/>
  <c r="Y20"/>
  <c r="W20"/>
  <c r="U17"/>
  <c r="U16"/>
  <c r="AA14"/>
  <c r="W14"/>
  <c r="K29"/>
  <c r="K28"/>
  <c r="Q26"/>
  <c r="M26"/>
  <c r="K23"/>
  <c r="K22"/>
  <c r="Q20"/>
  <c r="K17"/>
  <c r="K16"/>
  <c r="Q14"/>
  <c r="M14"/>
  <c r="V35" i="4"/>
  <c r="V34"/>
  <c r="AB32"/>
  <c r="X32"/>
  <c r="V29"/>
  <c r="V28"/>
  <c r="AB26"/>
  <c r="X26"/>
  <c r="V23"/>
  <c r="V22"/>
  <c r="AB20"/>
  <c r="X20"/>
  <c r="V17"/>
  <c r="V16"/>
  <c r="AB14"/>
  <c r="X14"/>
  <c r="B29"/>
  <c r="B28"/>
  <c r="H26"/>
  <c r="D26"/>
  <c r="B77" i="3"/>
  <c r="B76"/>
  <c r="I74"/>
  <c r="G74"/>
  <c r="E74"/>
  <c r="B72"/>
  <c r="B71"/>
  <c r="I69"/>
  <c r="E69"/>
  <c r="B67"/>
  <c r="B66"/>
  <c r="I64"/>
  <c r="E64"/>
  <c r="B57"/>
  <c r="B56"/>
  <c r="I54"/>
  <c r="E54"/>
  <c r="B52"/>
  <c r="B51"/>
  <c r="I49"/>
  <c r="E49"/>
  <c r="B47"/>
  <c r="B46"/>
  <c r="I44"/>
  <c r="E44"/>
  <c r="B37"/>
  <c r="B36"/>
  <c r="I34"/>
  <c r="E34"/>
  <c r="B27"/>
  <c r="B26"/>
  <c r="I24"/>
  <c r="E24"/>
  <c r="B22"/>
  <c r="B21"/>
  <c r="I19"/>
  <c r="G19"/>
  <c r="E19"/>
  <c r="B17"/>
  <c r="B16"/>
  <c r="I14"/>
  <c r="E14"/>
  <c r="B12"/>
  <c r="B11"/>
  <c r="I9"/>
  <c r="E9"/>
  <c r="B53" i="2"/>
  <c r="B52"/>
  <c r="I50"/>
  <c r="E50"/>
  <c r="B48"/>
  <c r="B47"/>
  <c r="I45"/>
  <c r="E45"/>
  <c r="B43"/>
  <c r="B42"/>
  <c r="I40"/>
  <c r="E40"/>
  <c r="B38"/>
  <c r="B37"/>
  <c r="I35"/>
  <c r="E35"/>
  <c r="B33"/>
  <c r="B32"/>
  <c r="I30"/>
  <c r="G30"/>
  <c r="E30"/>
  <c r="B28"/>
  <c r="B27"/>
  <c r="I25"/>
  <c r="G25"/>
  <c r="E25"/>
  <c r="B45" i="1"/>
  <c r="B44"/>
  <c r="I42"/>
  <c r="E42"/>
  <c r="B38"/>
  <c r="B37"/>
  <c r="I35"/>
  <c r="E35"/>
  <c r="B26"/>
  <c r="B25"/>
  <c r="I23"/>
  <c r="G23"/>
  <c r="E23"/>
  <c r="B19"/>
  <c r="B18"/>
  <c r="I16"/>
  <c r="G16"/>
  <c r="E16"/>
  <c r="B23" i="4"/>
  <c r="B22"/>
  <c r="H20"/>
  <c r="D20"/>
  <c r="B17"/>
  <c r="B16"/>
  <c r="H14"/>
  <c r="D14"/>
  <c r="B82" i="3"/>
  <c r="B81"/>
  <c r="I79"/>
  <c r="G79"/>
  <c r="E79"/>
  <c r="B32"/>
  <c r="B31"/>
  <c r="I29"/>
  <c r="G29"/>
  <c r="E29"/>
  <c r="B62"/>
  <c r="B61"/>
  <c r="I59"/>
  <c r="E59"/>
  <c r="B42"/>
  <c r="B41"/>
  <c r="I39"/>
  <c r="E39"/>
  <c r="B23" i="2"/>
  <c r="B22"/>
  <c r="I20"/>
  <c r="G20"/>
  <c r="E20"/>
  <c r="B18"/>
  <c r="B17"/>
  <c r="I15"/>
  <c r="G15"/>
  <c r="E15"/>
  <c r="B13"/>
  <c r="B12"/>
  <c r="I10"/>
  <c r="E10"/>
  <c r="I5" i="1"/>
  <c r="G45" i="2" l="1"/>
  <c r="G49" i="3"/>
  <c r="G50" i="2"/>
  <c r="G54" i="3"/>
  <c r="Z32" i="4"/>
  <c r="F14" i="5"/>
  <c r="P26" i="4"/>
  <c r="F14"/>
  <c r="G35" i="2"/>
  <c r="G34" i="3"/>
  <c r="Z14" i="4"/>
  <c r="Y32" i="5"/>
  <c r="F32" i="4"/>
  <c r="F38" i="5"/>
  <c r="G59" i="3"/>
  <c r="G42" i="1"/>
  <c r="G14" i="3"/>
  <c r="G69"/>
  <c r="Y14" i="5"/>
  <c r="F26"/>
  <c r="O38"/>
  <c r="Z38" i="4"/>
  <c r="G24" i="3"/>
  <c r="F26" i="4"/>
  <c r="Y26" i="5"/>
  <c r="O32"/>
  <c r="Y38"/>
  <c r="G39" i="3"/>
  <c r="G35" i="1"/>
  <c r="G9" i="3"/>
  <c r="G64"/>
  <c r="O14" i="5"/>
  <c r="O26"/>
  <c r="O20"/>
  <c r="F20"/>
  <c r="P32" i="4"/>
  <c r="G10" i="2"/>
  <c r="F20" i="4"/>
  <c r="G40" i="2"/>
  <c r="G44" i="3"/>
  <c r="Z20" i="4"/>
  <c r="Z26"/>
  <c r="P14"/>
</calcChain>
</file>

<file path=xl/sharedStrings.xml><?xml version="1.0" encoding="utf-8"?>
<sst xmlns="http://schemas.openxmlformats.org/spreadsheetml/2006/main" count="499" uniqueCount="65">
  <si>
    <t>sec</t>
  </si>
  <si>
    <t xml:space="preserve">Num W: </t>
  </si>
  <si>
    <t>Num U:</t>
  </si>
  <si>
    <t>W/U =</t>
  </si>
  <si>
    <t>Solve time</t>
  </si>
  <si>
    <t>W*U =</t>
  </si>
  <si>
    <t>NACA0010</t>
  </si>
  <si>
    <t>Span</t>
  </si>
  <si>
    <t>Chord</t>
  </si>
  <si>
    <t>Area</t>
  </si>
  <si>
    <t>Root C</t>
  </si>
  <si>
    <t>Tip C</t>
  </si>
  <si>
    <t>Sweep</t>
  </si>
  <si>
    <t>AR</t>
  </si>
  <si>
    <t>CL =</t>
  </si>
  <si>
    <t>α (°)</t>
  </si>
  <si>
    <t>M</t>
  </si>
  <si>
    <t>Num It</t>
  </si>
  <si>
    <t>Wake Nodes</t>
  </si>
  <si>
    <t>Textbook calculation:</t>
  </si>
  <si>
    <t xml:space="preserve">e = </t>
  </si>
  <si>
    <t xml:space="preserve">Cdi = </t>
  </si>
  <si>
    <t xml:space="preserve">f(λ) = </t>
  </si>
  <si>
    <t>CL</t>
  </si>
  <si>
    <t>Cdi</t>
  </si>
  <si>
    <t>e</t>
  </si>
  <si>
    <t>Simulation</t>
  </si>
  <si>
    <t>PD [%]</t>
  </si>
  <si>
    <t>Maxed out</t>
  </si>
  <si>
    <t>Root cluster =</t>
  </si>
  <si>
    <t>Tip cluster =</t>
  </si>
  <si>
    <t>VLM</t>
  </si>
  <si>
    <t>PM</t>
  </si>
  <si>
    <t>Default wing</t>
  </si>
  <si>
    <t>Cl</t>
  </si>
  <si>
    <t>inf</t>
  </si>
  <si>
    <t>50 iterations!</t>
  </si>
  <si>
    <t>70 iterations!</t>
  </si>
  <si>
    <t>/</t>
  </si>
  <si>
    <t>Tip: clustering takes care of a better tip modelling.</t>
  </si>
  <si>
    <t>Num_W</t>
  </si>
  <si>
    <t>Num_U</t>
  </si>
  <si>
    <t>Refinement study</t>
  </si>
  <si>
    <t>Num W is variable: Chordwise refinement</t>
  </si>
  <si>
    <t>Num U is variable: Spanwise refinement</t>
  </si>
  <si>
    <t>Clustering using Panel Method:</t>
  </si>
  <si>
    <t>Clustering using VLM:</t>
  </si>
  <si>
    <t>Wing geometry</t>
  </si>
  <si>
    <t>Simulation method:</t>
  </si>
  <si>
    <t>Percentage deviations are calculated compared to the textbook calculation at the 'Setup'-tab.</t>
  </si>
  <si>
    <t>This Excel-file provides the post processing of the results obtained by the Refinement study experiment  done for the Master Thesis 'Software Testing: VSPAERO' by Floris Mariën at HAW Hamburg. First, de default wing geometry is simulated and compared to a textbook calculation according to DATCOM 1978. After that, the wing is first refined in the chordwise direction and afterwards in the spanwise direction. Later on, the influence of clustering towards the tip is investigated. This is done by advice of Rob McDonald of the OpenVSP Core Team.</t>
  </si>
  <si>
    <t>Copyright © 2021</t>
  </si>
  <si>
    <t>Floris Mariën</t>
  </si>
  <si>
    <t>The spreadsheet for the Master Thesis</t>
  </si>
  <si>
    <t>"Software Testing: VSPAERO"</t>
  </si>
  <si>
    <t>is free software: you can redistribute it and/or modify it</t>
  </si>
  <si>
    <t>under the terms of the GNU General Public License as published by</t>
  </si>
  <si>
    <t>the Free Software Foundation, License Version 3.</t>
  </si>
  <si>
    <t>The spreadsheet is distributed in the hope that it will be useful,</t>
  </si>
  <si>
    <t>but WITHOUT ANY WARRANTY; without even the implied warranty of</t>
  </si>
  <si>
    <t>MERCHANTABILITY or FITNESS FOR A PARTICULAR PURPOSE.</t>
  </si>
  <si>
    <t>See the GNU General Public License for more details.</t>
  </si>
  <si>
    <t xml:space="preserve">http://www.gnu.org/licenses/ </t>
  </si>
  <si>
    <t>This file is stored here:</t>
  </si>
  <si>
    <t>https://doi.org/10.7910/DVN/0S1R14</t>
  </si>
</sst>
</file>

<file path=xl/styles.xml><?xml version="1.0" encoding="utf-8"?>
<styleSheet xmlns="http://schemas.openxmlformats.org/spreadsheetml/2006/main">
  <numFmts count="3">
    <numFmt numFmtId="164" formatCode="0.000"/>
    <numFmt numFmtId="165" formatCode="0.00000"/>
    <numFmt numFmtId="166" formatCode="0.0000"/>
  </numFmts>
  <fonts count="29">
    <font>
      <sz val="11"/>
      <color theme="1"/>
      <name val="Calibri"/>
      <family val="2"/>
      <scheme val="minor"/>
    </font>
    <font>
      <b/>
      <sz val="11"/>
      <color theme="1"/>
      <name val="Calibri"/>
      <family val="2"/>
      <scheme val="minor"/>
    </font>
    <font>
      <b/>
      <u/>
      <sz val="11"/>
      <color theme="1"/>
      <name val="Calibri"/>
      <family val="2"/>
      <scheme val="minor"/>
    </font>
    <font>
      <b/>
      <u/>
      <sz val="14"/>
      <color theme="1"/>
      <name val="Calibri"/>
      <family val="2"/>
      <scheme val="minor"/>
    </font>
    <font>
      <sz val="8"/>
      <name val="Calibri"/>
      <family val="2"/>
      <scheme val="minor"/>
    </font>
    <font>
      <sz val="11"/>
      <color rgb="FFFF0000"/>
      <name val="Calibri"/>
      <family val="2"/>
      <scheme val="minor"/>
    </font>
    <font>
      <sz val="11"/>
      <name val="Calibri"/>
      <family val="2"/>
      <scheme val="minor"/>
    </font>
    <font>
      <b/>
      <sz val="11"/>
      <name val="Calibri"/>
      <family val="2"/>
      <scheme val="minor"/>
    </font>
    <font>
      <sz val="11"/>
      <color theme="1"/>
      <name val="Calibri"/>
      <family val="2"/>
    </font>
    <font>
      <b/>
      <sz val="12"/>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1"/>
      <color indexed="8"/>
      <name val="Calibri"/>
      <family val="2"/>
      <scheme val="minor"/>
    </font>
    <font>
      <b/>
      <sz val="11"/>
      <color indexed="8"/>
      <name val="Calibri"/>
      <family val="2"/>
      <scheme val="minor"/>
    </font>
    <font>
      <u/>
      <sz val="10"/>
      <color theme="10"/>
      <name val="Arial"/>
      <family val="2"/>
    </font>
    <font>
      <u/>
      <sz val="11"/>
      <color indexed="12"/>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4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top/>
      <bottom style="thin">
        <color indexed="64"/>
      </bottom>
      <diagonal/>
    </border>
  </borders>
  <cellStyleXfs count="44">
    <xf numFmtId="0" fontId="0" fillId="0" borderId="0"/>
    <xf numFmtId="0" fontId="11" fillId="0" borderId="0" applyNumberFormat="0" applyFill="0" applyBorder="0" applyAlignment="0" applyProtection="0"/>
    <xf numFmtId="0" fontId="12" fillId="0" borderId="35" applyNumberFormat="0" applyFill="0" applyAlignment="0" applyProtection="0"/>
    <xf numFmtId="0" fontId="13" fillId="0" borderId="36" applyNumberFormat="0" applyFill="0" applyAlignment="0" applyProtection="0"/>
    <xf numFmtId="0" fontId="14" fillId="0" borderId="37"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38" applyNumberFormat="0" applyAlignment="0" applyProtection="0"/>
    <xf numFmtId="0" fontId="19" fillId="6" borderId="39" applyNumberFormat="0" applyAlignment="0" applyProtection="0"/>
    <xf numFmtId="0" fontId="20" fillId="6" borderId="38" applyNumberFormat="0" applyAlignment="0" applyProtection="0"/>
    <xf numFmtId="0" fontId="21" fillId="0" borderId="40" applyNumberFormat="0" applyFill="0" applyAlignment="0" applyProtection="0"/>
    <xf numFmtId="0" fontId="22" fillId="7" borderId="41" applyNumberFormat="0" applyAlignment="0" applyProtection="0"/>
    <xf numFmtId="0" fontId="5" fillId="0" borderId="0" applyNumberFormat="0" applyFill="0" applyBorder="0" applyAlignment="0" applyProtection="0"/>
    <xf numFmtId="0" fontId="10" fillId="8" borderId="42" applyNumberFormat="0" applyFont="0" applyAlignment="0" applyProtection="0"/>
    <xf numFmtId="0" fontId="23" fillId="0" borderId="0" applyNumberFormat="0" applyFill="0" applyBorder="0" applyAlignment="0" applyProtection="0"/>
    <xf numFmtId="0" fontId="1" fillId="0" borderId="43" applyNumberFormat="0" applyFill="0" applyAlignment="0" applyProtection="0"/>
    <xf numFmtId="0" fontId="24"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24"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4"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24"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24"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24"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0" borderId="0"/>
    <xf numFmtId="0" fontId="27" fillId="0" borderId="0" applyNumberFormat="0" applyFill="0" applyBorder="0" applyAlignment="0" applyProtection="0">
      <alignment vertical="top"/>
      <protection locked="0"/>
    </xf>
  </cellStyleXfs>
  <cellXfs count="119">
    <xf numFmtId="0" fontId="0" fillId="0" borderId="0" xfId="0"/>
    <xf numFmtId="0" fontId="1" fillId="0" borderId="0" xfId="0" applyFont="1"/>
    <xf numFmtId="164" fontId="1" fillId="0" borderId="0" xfId="0" applyNumberFormat="1" applyFont="1"/>
    <xf numFmtId="0" fontId="5" fillId="0" borderId="0" xfId="0" applyFont="1"/>
    <xf numFmtId="0" fontId="6" fillId="0" borderId="0" xfId="0" applyFont="1"/>
    <xf numFmtId="0" fontId="7" fillId="0" borderId="0" xfId="0" applyFont="1"/>
    <xf numFmtId="164" fontId="0" fillId="0" borderId="0" xfId="0" applyNumberFormat="1"/>
    <xf numFmtId="0" fontId="7" fillId="0" borderId="1" xfId="0" applyFont="1" applyBorder="1"/>
    <xf numFmtId="0" fontId="6" fillId="0" borderId="2" xfId="0" applyFont="1" applyBorder="1"/>
    <xf numFmtId="0" fontId="6" fillId="0" borderId="3" xfId="0" applyFont="1" applyBorder="1"/>
    <xf numFmtId="0" fontId="7" fillId="0" borderId="4" xfId="0" applyFont="1" applyBorder="1"/>
    <xf numFmtId="0" fontId="6" fillId="0" borderId="0" xfId="0" applyFont="1" applyBorder="1"/>
    <xf numFmtId="0" fontId="6" fillId="0" borderId="5" xfId="0" applyFont="1" applyBorder="1"/>
    <xf numFmtId="0" fontId="7" fillId="0" borderId="0" xfId="0" applyFont="1" applyBorder="1"/>
    <xf numFmtId="0" fontId="7" fillId="0" borderId="6" xfId="0" applyFont="1" applyBorder="1"/>
    <xf numFmtId="0" fontId="6" fillId="0" borderId="7" xfId="0" applyFont="1" applyBorder="1"/>
    <xf numFmtId="0" fontId="6" fillId="0" borderId="8" xfId="0" applyFont="1" applyBorder="1"/>
    <xf numFmtId="0" fontId="0" fillId="0" borderId="15" xfId="0" applyBorder="1"/>
    <xf numFmtId="0" fontId="0" fillId="0" borderId="16" xfId="0" applyBorder="1"/>
    <xf numFmtId="0" fontId="8" fillId="0" borderId="15" xfId="0" applyFont="1"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11" xfId="0" applyBorder="1" applyAlignment="1">
      <alignment horizontal="center"/>
    </xf>
    <xf numFmtId="0" fontId="0" fillId="0" borderId="9" xfId="0" applyBorder="1" applyAlignment="1">
      <alignment horizontal="center"/>
    </xf>
    <xf numFmtId="0" fontId="0" fillId="0" borderId="0" xfId="0" applyFont="1"/>
    <xf numFmtId="0" fontId="0" fillId="0" borderId="0" xfId="0" applyAlignment="1">
      <alignment vertical="top"/>
    </xf>
    <xf numFmtId="0" fontId="1" fillId="0" borderId="4" xfId="0" applyFont="1" applyBorder="1"/>
    <xf numFmtId="0" fontId="0" fillId="0" borderId="0" xfId="0" applyBorder="1"/>
    <xf numFmtId="0" fontId="0" fillId="0" borderId="1" xfId="0" applyBorder="1" applyAlignment="1">
      <alignment horizontal="center"/>
    </xf>
    <xf numFmtId="0" fontId="0" fillId="0" borderId="21" xfId="0" applyBorder="1" applyAlignment="1">
      <alignment horizontal="center"/>
    </xf>
    <xf numFmtId="2" fontId="0" fillId="0" borderId="0" xfId="0" applyNumberFormat="1" applyBorder="1"/>
    <xf numFmtId="0" fontId="1" fillId="0" borderId="6" xfId="0" applyFont="1" applyBorder="1"/>
    <xf numFmtId="0" fontId="0" fillId="0" borderId="7" xfId="0" applyBorder="1"/>
    <xf numFmtId="2" fontId="0" fillId="0" borderId="7" xfId="0" applyNumberFormat="1" applyBorder="1"/>
    <xf numFmtId="0" fontId="0" fillId="0" borderId="0" xfId="0"/>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xf>
    <xf numFmtId="0" fontId="1" fillId="0" borderId="10" xfId="0" applyFont="1" applyBorder="1" applyAlignment="1">
      <alignment horizontal="center"/>
    </xf>
    <xf numFmtId="0" fontId="9" fillId="0" borderId="10" xfId="0" applyFont="1" applyBorder="1" applyAlignment="1">
      <alignment horizontal="center"/>
    </xf>
    <xf numFmtId="0" fontId="9" fillId="0" borderId="9" xfId="0" applyFont="1" applyBorder="1" applyAlignment="1">
      <alignment horizontal="left"/>
    </xf>
    <xf numFmtId="0" fontId="9" fillId="0" borderId="10" xfId="0" applyFont="1" applyBorder="1" applyAlignment="1">
      <alignment horizontal="left"/>
    </xf>
    <xf numFmtId="0" fontId="5" fillId="0" borderId="0" xfId="0" applyFont="1" applyAlignment="1">
      <alignment vertical="center" wrapText="1"/>
    </xf>
    <xf numFmtId="165" fontId="0" fillId="0" borderId="0" xfId="0" applyNumberFormat="1" applyBorder="1"/>
    <xf numFmtId="0" fontId="0" fillId="0" borderId="45" xfId="0" applyBorder="1"/>
    <xf numFmtId="165" fontId="0" fillId="0" borderId="45" xfId="0" applyNumberFormat="1" applyBorder="1"/>
    <xf numFmtId="0" fontId="0" fillId="0" borderId="44" xfId="0" applyFill="1" applyBorder="1" applyAlignment="1">
      <alignment horizontal="center"/>
    </xf>
    <xf numFmtId="0" fontId="0" fillId="0" borderId="44" xfId="0" applyBorder="1"/>
    <xf numFmtId="166" fontId="0" fillId="0" borderId="0" xfId="0" applyNumberFormat="1" applyBorder="1"/>
    <xf numFmtId="166" fontId="0" fillId="0" borderId="45" xfId="0" applyNumberFormat="1" applyBorder="1"/>
    <xf numFmtId="0" fontId="0" fillId="0" borderId="0" xfId="0" applyAlignment="1">
      <alignment horizontal="lef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left" vertical="center" wrapText="1"/>
    </xf>
    <xf numFmtId="0" fontId="0" fillId="0" borderId="27"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0" borderId="25"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26" xfId="0" applyBorder="1" applyAlignment="1">
      <alignment horizontal="center" vertical="center"/>
    </xf>
    <xf numFmtId="0" fontId="0" fillId="0" borderId="24" xfId="0" applyBorder="1" applyAlignment="1">
      <alignment horizontal="center" vertical="center"/>
    </xf>
    <xf numFmtId="0" fontId="0" fillId="0" borderId="28" xfId="0"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xf>
    <xf numFmtId="0" fontId="1" fillId="0" borderId="10" xfId="0" applyFont="1" applyBorder="1" applyAlignment="1">
      <alignment horizontal="center"/>
    </xf>
    <xf numFmtId="0" fontId="5" fillId="0" borderId="26" xfId="0" applyFont="1" applyBorder="1" applyAlignment="1">
      <alignment horizontal="center" vertical="center"/>
    </xf>
    <xf numFmtId="0" fontId="5" fillId="0" borderId="24" xfId="0" applyFont="1" applyBorder="1" applyAlignment="1">
      <alignment horizontal="center" vertical="center"/>
    </xf>
    <xf numFmtId="0" fontId="5" fillId="0" borderId="28" xfId="0" applyFont="1" applyBorder="1" applyAlignment="1">
      <alignment horizontal="center" vertical="center"/>
    </xf>
    <xf numFmtId="0" fontId="9" fillId="0" borderId="9" xfId="0" applyFont="1" applyBorder="1" applyAlignment="1">
      <alignment horizontal="center"/>
    </xf>
    <xf numFmtId="0" fontId="9" fillId="0" borderId="10" xfId="0" applyFont="1" applyBorder="1" applyAlignment="1">
      <alignment horizontal="center"/>
    </xf>
    <xf numFmtId="2" fontId="0" fillId="0" borderId="21" xfId="0" applyNumberFormat="1" applyBorder="1" applyAlignment="1">
      <alignment horizontal="center" vertical="center"/>
    </xf>
    <xf numFmtId="2" fontId="0" fillId="0" borderId="22" xfId="0" applyNumberFormat="1" applyBorder="1" applyAlignment="1">
      <alignment horizontal="center" vertical="center"/>
    </xf>
    <xf numFmtId="2" fontId="0" fillId="0" borderId="23" xfId="0" applyNumberForma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2" fontId="0" fillId="0" borderId="3" xfId="0" applyNumberFormat="1" applyBorder="1" applyAlignment="1">
      <alignment horizontal="center" vertical="center"/>
    </xf>
    <xf numFmtId="2" fontId="0" fillId="0" borderId="5" xfId="0" applyNumberFormat="1" applyBorder="1" applyAlignment="1">
      <alignment horizontal="center" vertical="center"/>
    </xf>
    <xf numFmtId="2" fontId="0" fillId="0" borderId="8" xfId="0" applyNumberFormat="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0" xfId="0" applyAlignment="1">
      <alignment horizontal="left" vertical="top"/>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164" fontId="0" fillId="0" borderId="21" xfId="0" applyNumberFormat="1" applyBorder="1" applyAlignment="1">
      <alignment horizontal="center" vertical="center"/>
    </xf>
    <xf numFmtId="164" fontId="0" fillId="0" borderId="22" xfId="0" applyNumberFormat="1" applyBorder="1" applyAlignment="1">
      <alignment horizontal="center" vertical="center"/>
    </xf>
    <xf numFmtId="164" fontId="0" fillId="0" borderId="23" xfId="0" applyNumberFormat="1" applyBorder="1" applyAlignment="1">
      <alignment horizontal="center" vertical="center"/>
    </xf>
    <xf numFmtId="164" fontId="0" fillId="0" borderId="27" xfId="0" applyNumberFormat="1" applyBorder="1" applyAlignment="1">
      <alignment horizontal="center" vertical="center"/>
    </xf>
    <xf numFmtId="164" fontId="0" fillId="0" borderId="16" xfId="0" applyNumberFormat="1" applyBorder="1" applyAlignment="1">
      <alignment horizontal="center" vertical="center"/>
    </xf>
    <xf numFmtId="164" fontId="0" fillId="0" borderId="18" xfId="0" applyNumberFormat="1" applyBorder="1" applyAlignment="1">
      <alignment horizontal="center" vertical="center"/>
    </xf>
    <xf numFmtId="0" fontId="6" fillId="33" borderId="0" xfId="42" applyFont="1" applyFill="1"/>
    <xf numFmtId="0" fontId="10" fillId="33" borderId="0" xfId="42" applyFill="1"/>
    <xf numFmtId="0" fontId="10" fillId="0" borderId="0" xfId="42"/>
    <xf numFmtId="0" fontId="10" fillId="33" borderId="0" xfId="42" applyFont="1" applyFill="1"/>
    <xf numFmtId="0" fontId="25" fillId="33" borderId="0" xfId="42" applyFont="1" applyFill="1"/>
    <xf numFmtId="0" fontId="26" fillId="33" borderId="0" xfId="42" applyFont="1" applyFill="1"/>
    <xf numFmtId="0" fontId="28" fillId="33" borderId="0" xfId="43" applyFont="1" applyFill="1" applyAlignment="1" applyProtection="1"/>
    <xf numFmtId="0" fontId="27" fillId="33" borderId="0" xfId="43" applyFill="1" applyAlignment="1" applyProtection="1"/>
  </cellXfs>
  <cellStyles count="44">
    <cellStyle name="20% - Akzent1" xfId="19" builtinId="30" customBuiltin="1"/>
    <cellStyle name="20% - Akzent2" xfId="23" builtinId="34" customBuiltin="1"/>
    <cellStyle name="20% - Akzent3" xfId="27" builtinId="38" customBuiltin="1"/>
    <cellStyle name="20% - Akzent4" xfId="31" builtinId="42" customBuiltin="1"/>
    <cellStyle name="20% - Akzent5" xfId="35" builtinId="46" customBuiltin="1"/>
    <cellStyle name="20% - Akzent6" xfId="39" builtinId="50" customBuiltin="1"/>
    <cellStyle name="40% - Akzent1" xfId="20" builtinId="31" customBuiltin="1"/>
    <cellStyle name="40% - Akzent2" xfId="24" builtinId="35" customBuiltin="1"/>
    <cellStyle name="40% - Akzent3" xfId="28" builtinId="39" customBuiltin="1"/>
    <cellStyle name="40% - Akzent4" xfId="32" builtinId="43" customBuiltin="1"/>
    <cellStyle name="40% - Akzent5" xfId="36" builtinId="47" customBuiltin="1"/>
    <cellStyle name="40% - Akzent6" xfId="40" builtinId="51" customBuiltin="1"/>
    <cellStyle name="60% - Akzent1" xfId="21" builtinId="32" customBuiltin="1"/>
    <cellStyle name="60% - Akzent2" xfId="25" builtinId="36" customBuiltin="1"/>
    <cellStyle name="60% - Akzent3" xfId="29" builtinId="40" customBuiltin="1"/>
    <cellStyle name="60% - Akzent4" xfId="33" builtinId="44" customBuiltin="1"/>
    <cellStyle name="60% - Akzent5" xfId="37" builtinId="48" customBuiltin="1"/>
    <cellStyle name="60%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Hyperlink" xfId="43" builtinId="8"/>
    <cellStyle name="Neutral" xfId="8" builtinId="28" customBuiltin="1"/>
    <cellStyle name="Notiz" xfId="15" builtinId="10" customBuiltin="1"/>
    <cellStyle name="Schlecht" xfId="7" builtinId="27" customBuiltin="1"/>
    <cellStyle name="Standard" xfId="0" builtinId="0"/>
    <cellStyle name="Standard 2" xfId="42"/>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'Chordwise refinement'!$L$6</c:f>
              <c:strCache>
                <c:ptCount val="1"/>
                <c:pt idx="0">
                  <c:v>Cl</c:v>
                </c:pt>
              </c:strCache>
            </c:strRef>
          </c:tx>
          <c:spPr>
            <a:ln w="25400" cap="rnd">
              <a:noFill/>
              <a:round/>
            </a:ln>
            <a:effectLst/>
          </c:spPr>
          <c:marker>
            <c:symbol val="circle"/>
            <c:size val="5"/>
            <c:spPr>
              <a:solidFill>
                <a:schemeClr val="accent1"/>
              </a:solidFill>
              <a:ln w="9525">
                <a:solidFill>
                  <a:schemeClr val="accent1"/>
                </a:solidFill>
              </a:ln>
              <a:effectLst/>
            </c:spPr>
          </c:marker>
          <c:xVal>
            <c:numRef>
              <c:f>'Chordwise refinement'!$M$5:$U$5</c:f>
              <c:numCache>
                <c:formatCode>General</c:formatCode>
                <c:ptCount val="9"/>
                <c:pt idx="0">
                  <c:v>5</c:v>
                </c:pt>
                <c:pt idx="1">
                  <c:v>13</c:v>
                </c:pt>
                <c:pt idx="2">
                  <c:v>21</c:v>
                </c:pt>
                <c:pt idx="3">
                  <c:v>41</c:v>
                </c:pt>
                <c:pt idx="4">
                  <c:v>69</c:v>
                </c:pt>
                <c:pt idx="5">
                  <c:v>105</c:v>
                </c:pt>
                <c:pt idx="6">
                  <c:v>113</c:v>
                </c:pt>
                <c:pt idx="7">
                  <c:v>121</c:v>
                </c:pt>
                <c:pt idx="8">
                  <c:v>133</c:v>
                </c:pt>
              </c:numCache>
            </c:numRef>
          </c:xVal>
          <c:yVal>
            <c:numRef>
              <c:f>'Chordwise refinement'!$M$6:$U$6</c:f>
              <c:numCache>
                <c:formatCode>0.00000</c:formatCode>
                <c:ptCount val="9"/>
                <c:pt idx="0">
                  <c:v>0.65195999999999998</c:v>
                </c:pt>
                <c:pt idx="1">
                  <c:v>0.78224000000000005</c:v>
                </c:pt>
                <c:pt idx="2">
                  <c:v>0.81328999999999996</c:v>
                </c:pt>
                <c:pt idx="3">
                  <c:v>0.85072000000000003</c:v>
                </c:pt>
                <c:pt idx="4">
                  <c:v>0.85951</c:v>
                </c:pt>
                <c:pt idx="5">
                  <c:v>0.86778</c:v>
                </c:pt>
                <c:pt idx="6">
                  <c:v>0.86424000000000001</c:v>
                </c:pt>
                <c:pt idx="7">
                  <c:v>0.86965999999999999</c:v>
                </c:pt>
                <c:pt idx="8">
                  <c:v>0.86855000000000004</c:v>
                </c:pt>
              </c:numCache>
            </c:numRef>
          </c:yVal>
          <c:extLst xmlns:c16r2="http://schemas.microsoft.com/office/drawing/2015/06/chart">
            <c:ext xmlns:c16="http://schemas.microsoft.com/office/drawing/2014/chart" uri="{C3380CC4-5D6E-409C-BE32-E72D297353CC}">
              <c16:uniqueId val="{00000000-D1CA-409A-9BEC-B102550CE926}"/>
            </c:ext>
          </c:extLst>
        </c:ser>
        <c:dLbls/>
        <c:axId val="145139968"/>
        <c:axId val="147051264"/>
      </c:scatterChart>
      <c:valAx>
        <c:axId val="145139968"/>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Num_W</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051264"/>
        <c:crosses val="autoZero"/>
        <c:crossBetween val="midCat"/>
      </c:valAx>
      <c:valAx>
        <c:axId val="147051264"/>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a:t>
                </a:r>
                <a:r>
                  <a:rPr lang="en-US" baseline="0"/>
                  <a:t> (Num_W)</a:t>
                </a:r>
                <a:endParaRPr lang="en-US"/>
              </a:p>
            </c:rich>
          </c:tx>
          <c:layout/>
          <c:spPr>
            <a:noFill/>
            <a:ln>
              <a:noFill/>
            </a:ln>
            <a:effectLst/>
          </c:spPr>
        </c:title>
        <c:numFmt formatCode="0.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139968"/>
        <c:crosses val="autoZero"/>
        <c:crossBetween val="midCat"/>
      </c:valAx>
      <c:spPr>
        <a:noFill/>
        <a:ln>
          <a:noFill/>
        </a:ln>
        <a:effectLst/>
      </c:spPr>
    </c:plotArea>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'Chordwise refinement'!$L$7</c:f>
              <c:strCache>
                <c:ptCount val="1"/>
                <c:pt idx="0">
                  <c:v>Cdi</c:v>
                </c:pt>
              </c:strCache>
            </c:strRef>
          </c:tx>
          <c:spPr>
            <a:ln w="25400" cap="rnd">
              <a:noFill/>
              <a:round/>
            </a:ln>
            <a:effectLst/>
          </c:spPr>
          <c:marker>
            <c:symbol val="circle"/>
            <c:size val="5"/>
            <c:spPr>
              <a:solidFill>
                <a:schemeClr val="accent1"/>
              </a:solidFill>
              <a:ln w="9525">
                <a:solidFill>
                  <a:schemeClr val="accent1"/>
                </a:solidFill>
              </a:ln>
              <a:effectLst/>
            </c:spPr>
          </c:marker>
          <c:xVal>
            <c:numRef>
              <c:f>'Chordwise refinement'!$M$5:$U$5</c:f>
              <c:numCache>
                <c:formatCode>General</c:formatCode>
                <c:ptCount val="9"/>
                <c:pt idx="0">
                  <c:v>5</c:v>
                </c:pt>
                <c:pt idx="1">
                  <c:v>13</c:v>
                </c:pt>
                <c:pt idx="2">
                  <c:v>21</c:v>
                </c:pt>
                <c:pt idx="3">
                  <c:v>41</c:v>
                </c:pt>
                <c:pt idx="4">
                  <c:v>69</c:v>
                </c:pt>
                <c:pt idx="5">
                  <c:v>105</c:v>
                </c:pt>
                <c:pt idx="6">
                  <c:v>113</c:v>
                </c:pt>
                <c:pt idx="7">
                  <c:v>121</c:v>
                </c:pt>
                <c:pt idx="8">
                  <c:v>133</c:v>
                </c:pt>
              </c:numCache>
            </c:numRef>
          </c:xVal>
          <c:yVal>
            <c:numRef>
              <c:f>'Chordwise refinement'!$M$7:$U$7</c:f>
              <c:numCache>
                <c:formatCode>0.00000</c:formatCode>
                <c:ptCount val="9"/>
                <c:pt idx="0">
                  <c:v>2.5729999999999999E-2</c:v>
                </c:pt>
                <c:pt idx="1">
                  <c:v>2.631E-2</c:v>
                </c:pt>
                <c:pt idx="2">
                  <c:v>2.6849999999999999E-2</c:v>
                </c:pt>
                <c:pt idx="3">
                  <c:v>2.5420000000000002E-2</c:v>
                </c:pt>
                <c:pt idx="4">
                  <c:v>2.6499999999999999E-2</c:v>
                </c:pt>
                <c:pt idx="5">
                  <c:v>2.63E-2</c:v>
                </c:pt>
                <c:pt idx="6">
                  <c:v>2.6100000000000002E-2</c:v>
                </c:pt>
                <c:pt idx="7">
                  <c:v>2.614E-2</c:v>
                </c:pt>
                <c:pt idx="8">
                  <c:v>2.571E-2</c:v>
                </c:pt>
              </c:numCache>
            </c:numRef>
          </c:yVal>
          <c:extLst xmlns:c16r2="http://schemas.microsoft.com/office/drawing/2015/06/chart">
            <c:ext xmlns:c16="http://schemas.microsoft.com/office/drawing/2014/chart" uri="{C3380CC4-5D6E-409C-BE32-E72D297353CC}">
              <c16:uniqueId val="{00000000-3272-442D-8321-28B3012C7E1D}"/>
            </c:ext>
          </c:extLst>
        </c:ser>
        <c:dLbls/>
        <c:axId val="147430784"/>
        <c:axId val="174356352"/>
      </c:scatterChart>
      <c:valAx>
        <c:axId val="147430784"/>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Num_W</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356352"/>
        <c:crosses val="autoZero"/>
        <c:crossBetween val="midCat"/>
      </c:valAx>
      <c:valAx>
        <c:axId val="174356352"/>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CDi</a:t>
                </a:r>
                <a:r>
                  <a:rPr lang="en-US" baseline="0"/>
                  <a:t> (Num_W)</a:t>
                </a:r>
                <a:endParaRPr lang="en-US"/>
              </a:p>
            </c:rich>
          </c:tx>
          <c:layout/>
          <c:spPr>
            <a:noFill/>
            <a:ln>
              <a:noFill/>
            </a:ln>
            <a:effectLst/>
          </c:spPr>
        </c:title>
        <c:numFmt formatCode="0.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430784"/>
        <c:crosses val="autoZero"/>
        <c:crossBetween val="midCat"/>
      </c:valAx>
      <c:spPr>
        <a:noFill/>
        <a:ln>
          <a:noFill/>
        </a:ln>
        <a:effectLst/>
      </c:spPr>
    </c:plotArea>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'Chordwise refinement'!$L$8</c:f>
              <c:strCache>
                <c:ptCount val="1"/>
                <c:pt idx="0">
                  <c:v>e</c:v>
                </c:pt>
              </c:strCache>
            </c:strRef>
          </c:tx>
          <c:spPr>
            <a:ln w="25400" cap="rnd">
              <a:noFill/>
              <a:round/>
            </a:ln>
            <a:effectLst/>
          </c:spPr>
          <c:marker>
            <c:symbol val="circle"/>
            <c:size val="5"/>
            <c:spPr>
              <a:solidFill>
                <a:schemeClr val="accent1"/>
              </a:solidFill>
              <a:ln w="9525">
                <a:solidFill>
                  <a:schemeClr val="accent1"/>
                </a:solidFill>
              </a:ln>
              <a:effectLst/>
            </c:spPr>
          </c:marker>
          <c:xVal>
            <c:numRef>
              <c:f>'Chordwise refinement'!$M$5:$U$5</c:f>
              <c:numCache>
                <c:formatCode>General</c:formatCode>
                <c:ptCount val="9"/>
                <c:pt idx="0">
                  <c:v>5</c:v>
                </c:pt>
                <c:pt idx="1">
                  <c:v>13</c:v>
                </c:pt>
                <c:pt idx="2">
                  <c:v>21</c:v>
                </c:pt>
                <c:pt idx="3">
                  <c:v>41</c:v>
                </c:pt>
                <c:pt idx="4">
                  <c:v>69</c:v>
                </c:pt>
                <c:pt idx="5">
                  <c:v>105</c:v>
                </c:pt>
                <c:pt idx="6">
                  <c:v>113</c:v>
                </c:pt>
                <c:pt idx="7">
                  <c:v>121</c:v>
                </c:pt>
                <c:pt idx="8">
                  <c:v>133</c:v>
                </c:pt>
              </c:numCache>
            </c:numRef>
          </c:xVal>
          <c:yVal>
            <c:numRef>
              <c:f>'Chordwise refinement'!$M$8:$U$8</c:f>
              <c:numCache>
                <c:formatCode>0.00000</c:formatCode>
                <c:ptCount val="9"/>
                <c:pt idx="0">
                  <c:v>0.58435999999999999</c:v>
                </c:pt>
                <c:pt idx="1">
                  <c:v>0.82242000000000004</c:v>
                </c:pt>
                <c:pt idx="2">
                  <c:v>0.87119000000000002</c:v>
                </c:pt>
                <c:pt idx="3">
                  <c:v>1.0071300000000001</c:v>
                </c:pt>
                <c:pt idx="4">
                  <c:v>0.98612999999999995</c:v>
                </c:pt>
                <c:pt idx="5">
                  <c:v>1.01278</c:v>
                </c:pt>
                <c:pt idx="6">
                  <c:v>1.0122</c:v>
                </c:pt>
                <c:pt idx="7">
                  <c:v>1.02332</c:v>
                </c:pt>
                <c:pt idx="8">
                  <c:v>1.0358700000000001</c:v>
                </c:pt>
              </c:numCache>
            </c:numRef>
          </c:yVal>
          <c:extLst xmlns:c16r2="http://schemas.microsoft.com/office/drawing/2015/06/chart">
            <c:ext xmlns:c16="http://schemas.microsoft.com/office/drawing/2014/chart" uri="{C3380CC4-5D6E-409C-BE32-E72D297353CC}">
              <c16:uniqueId val="{00000000-22FF-4E41-8C3C-C24E12B1D042}"/>
            </c:ext>
          </c:extLst>
        </c:ser>
        <c:dLbls/>
        <c:axId val="214233088"/>
        <c:axId val="214235392"/>
      </c:scatterChart>
      <c:valAx>
        <c:axId val="214233088"/>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Num_W</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235392"/>
        <c:crosses val="autoZero"/>
        <c:crossBetween val="midCat"/>
      </c:valAx>
      <c:valAx>
        <c:axId val="214235392"/>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e(Num_W)</a:t>
                </a:r>
              </a:p>
            </c:rich>
          </c:tx>
          <c:layout/>
          <c:spPr>
            <a:noFill/>
            <a:ln>
              <a:noFill/>
            </a:ln>
            <a:effectLst/>
          </c:spPr>
        </c:title>
        <c:numFmt formatCode="0.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233088"/>
        <c:crosses val="autoZero"/>
        <c:crossBetween val="midCat"/>
      </c:valAx>
      <c:spPr>
        <a:noFill/>
        <a:ln>
          <a:noFill/>
        </a:ln>
        <a:effectLst/>
      </c:spPr>
    </c:plotArea>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'Spanwise refinement'!$O$6</c:f>
              <c:strCache>
                <c:ptCount val="1"/>
                <c:pt idx="0">
                  <c:v>Cl</c:v>
                </c:pt>
              </c:strCache>
            </c:strRef>
          </c:tx>
          <c:spPr>
            <a:ln w="25400" cap="rnd">
              <a:noFill/>
              <a:round/>
            </a:ln>
            <a:effectLst/>
          </c:spPr>
          <c:marker>
            <c:symbol val="circle"/>
            <c:size val="5"/>
            <c:spPr>
              <a:solidFill>
                <a:schemeClr val="accent1"/>
              </a:solidFill>
              <a:ln w="9525">
                <a:solidFill>
                  <a:schemeClr val="accent1"/>
                </a:solidFill>
              </a:ln>
              <a:effectLst/>
            </c:spPr>
          </c:marker>
          <c:xVal>
            <c:numRef>
              <c:f>'Spanwise refinement'!$P$5:$AD$5</c:f>
              <c:numCache>
                <c:formatCode>General</c:formatCode>
                <c:ptCount val="15"/>
                <c:pt idx="0">
                  <c:v>2</c:v>
                </c:pt>
                <c:pt idx="1">
                  <c:v>4</c:v>
                </c:pt>
                <c:pt idx="2">
                  <c:v>8</c:v>
                </c:pt>
                <c:pt idx="3">
                  <c:v>12</c:v>
                </c:pt>
                <c:pt idx="4">
                  <c:v>16</c:v>
                </c:pt>
                <c:pt idx="5">
                  <c:v>20</c:v>
                </c:pt>
                <c:pt idx="6">
                  <c:v>24</c:v>
                </c:pt>
                <c:pt idx="7">
                  <c:v>28</c:v>
                </c:pt>
                <c:pt idx="8">
                  <c:v>32</c:v>
                </c:pt>
                <c:pt idx="9">
                  <c:v>40</c:v>
                </c:pt>
                <c:pt idx="10">
                  <c:v>48</c:v>
                </c:pt>
                <c:pt idx="11">
                  <c:v>60</c:v>
                </c:pt>
                <c:pt idx="12">
                  <c:v>72</c:v>
                </c:pt>
                <c:pt idx="13">
                  <c:v>84</c:v>
                </c:pt>
                <c:pt idx="14">
                  <c:v>96</c:v>
                </c:pt>
              </c:numCache>
            </c:numRef>
          </c:xVal>
          <c:yVal>
            <c:numRef>
              <c:f>'Spanwise refinement'!$P$6:$AD$6</c:f>
              <c:numCache>
                <c:formatCode>0.0000</c:formatCode>
                <c:ptCount val="15"/>
                <c:pt idx="0">
                  <c:v>1.04495</c:v>
                </c:pt>
                <c:pt idx="1">
                  <c:v>0.83125000000000004</c:v>
                </c:pt>
                <c:pt idx="2">
                  <c:v>0.80842000000000003</c:v>
                </c:pt>
                <c:pt idx="3">
                  <c:v>0.80091999999999997</c:v>
                </c:pt>
                <c:pt idx="4">
                  <c:v>0.79664000000000001</c:v>
                </c:pt>
                <c:pt idx="5">
                  <c:v>0.79690000000000005</c:v>
                </c:pt>
                <c:pt idx="6">
                  <c:v>0.79569999999999996</c:v>
                </c:pt>
                <c:pt idx="7">
                  <c:v>0.79096</c:v>
                </c:pt>
                <c:pt idx="8">
                  <c:v>0.79139999999999999</c:v>
                </c:pt>
                <c:pt idx="9">
                  <c:v>0.79154000000000002</c:v>
                </c:pt>
                <c:pt idx="10">
                  <c:v>0.79285000000000005</c:v>
                </c:pt>
                <c:pt idx="11">
                  <c:v>0.79083000000000003</c:v>
                </c:pt>
                <c:pt idx="12">
                  <c:v>0.79325000000000001</c:v>
                </c:pt>
                <c:pt idx="13">
                  <c:v>0.79366999999999999</c:v>
                </c:pt>
                <c:pt idx="14">
                  <c:v>0.79364999999999997</c:v>
                </c:pt>
              </c:numCache>
            </c:numRef>
          </c:yVal>
          <c:extLst xmlns:c16r2="http://schemas.microsoft.com/office/drawing/2015/06/chart">
            <c:ext xmlns:c16="http://schemas.microsoft.com/office/drawing/2014/chart" uri="{C3380CC4-5D6E-409C-BE32-E72D297353CC}">
              <c16:uniqueId val="{00000000-10CF-4924-AAB2-C83F9BA6B9B0}"/>
            </c:ext>
          </c:extLst>
        </c:ser>
        <c:dLbls/>
        <c:axId val="268353920"/>
        <c:axId val="271212928"/>
      </c:scatterChart>
      <c:valAx>
        <c:axId val="268353920"/>
        <c:scaling>
          <c:orientation val="minMax"/>
          <c:max val="100"/>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Num_U</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1212928"/>
        <c:crosses val="autoZero"/>
        <c:crossBetween val="midCat"/>
      </c:valAx>
      <c:valAx>
        <c:axId val="271212928"/>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 (Num_U)</a:t>
                </a:r>
              </a:p>
            </c:rich>
          </c:tx>
          <c:layout/>
          <c:spPr>
            <a:noFill/>
            <a:ln>
              <a:noFill/>
            </a:ln>
            <a:effectLst/>
          </c:spPr>
        </c:title>
        <c:numFmt formatCode="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8353920"/>
        <c:crosses val="autoZero"/>
        <c:crossBetween val="midCat"/>
      </c:valAx>
      <c:spPr>
        <a:noFill/>
        <a:ln>
          <a:noFill/>
        </a:ln>
        <a:effectLst/>
      </c:spPr>
    </c:plotArea>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'Spanwise refinement'!$O$7</c:f>
              <c:strCache>
                <c:ptCount val="1"/>
                <c:pt idx="0">
                  <c:v>Cdi</c:v>
                </c:pt>
              </c:strCache>
            </c:strRef>
          </c:tx>
          <c:spPr>
            <a:ln w="25400" cap="rnd">
              <a:noFill/>
              <a:round/>
            </a:ln>
            <a:effectLst/>
          </c:spPr>
          <c:marker>
            <c:symbol val="circle"/>
            <c:size val="5"/>
            <c:spPr>
              <a:solidFill>
                <a:schemeClr val="accent1"/>
              </a:solidFill>
              <a:ln w="9525">
                <a:solidFill>
                  <a:schemeClr val="accent1"/>
                </a:solidFill>
              </a:ln>
              <a:effectLst/>
            </c:spPr>
          </c:marker>
          <c:xVal>
            <c:numRef>
              <c:f>'Spanwise refinement'!$P$5:$AD$5</c:f>
              <c:numCache>
                <c:formatCode>General</c:formatCode>
                <c:ptCount val="15"/>
                <c:pt idx="0">
                  <c:v>2</c:v>
                </c:pt>
                <c:pt idx="1">
                  <c:v>4</c:v>
                </c:pt>
                <c:pt idx="2">
                  <c:v>8</c:v>
                </c:pt>
                <c:pt idx="3">
                  <c:v>12</c:v>
                </c:pt>
                <c:pt idx="4">
                  <c:v>16</c:v>
                </c:pt>
                <c:pt idx="5">
                  <c:v>20</c:v>
                </c:pt>
                <c:pt idx="6">
                  <c:v>24</c:v>
                </c:pt>
                <c:pt idx="7">
                  <c:v>28</c:v>
                </c:pt>
                <c:pt idx="8">
                  <c:v>32</c:v>
                </c:pt>
                <c:pt idx="9">
                  <c:v>40</c:v>
                </c:pt>
                <c:pt idx="10">
                  <c:v>48</c:v>
                </c:pt>
                <c:pt idx="11">
                  <c:v>60</c:v>
                </c:pt>
                <c:pt idx="12">
                  <c:v>72</c:v>
                </c:pt>
                <c:pt idx="13">
                  <c:v>84</c:v>
                </c:pt>
                <c:pt idx="14">
                  <c:v>96</c:v>
                </c:pt>
              </c:numCache>
            </c:numRef>
          </c:xVal>
          <c:yVal>
            <c:numRef>
              <c:f>'Spanwise refinement'!$P$7:$AD$7</c:f>
              <c:numCache>
                <c:formatCode>0.0000</c:formatCode>
                <c:ptCount val="15"/>
                <c:pt idx="0">
                  <c:v>0</c:v>
                </c:pt>
                <c:pt idx="1">
                  <c:v>2.6790000000000001E-2</c:v>
                </c:pt>
                <c:pt idx="2">
                  <c:v>2.7150000000000001E-2</c:v>
                </c:pt>
                <c:pt idx="3">
                  <c:v>2.75E-2</c:v>
                </c:pt>
                <c:pt idx="4">
                  <c:v>2.7390000000000001E-2</c:v>
                </c:pt>
                <c:pt idx="5">
                  <c:v>2.76E-2</c:v>
                </c:pt>
                <c:pt idx="6">
                  <c:v>2.7619999999999999E-2</c:v>
                </c:pt>
                <c:pt idx="7">
                  <c:v>2.743E-2</c:v>
                </c:pt>
                <c:pt idx="8">
                  <c:v>2.7560000000000001E-2</c:v>
                </c:pt>
                <c:pt idx="9">
                  <c:v>2.7629999999999998E-2</c:v>
                </c:pt>
                <c:pt idx="10">
                  <c:v>2.777E-2</c:v>
                </c:pt>
                <c:pt idx="11">
                  <c:v>2.775E-2</c:v>
                </c:pt>
                <c:pt idx="12">
                  <c:v>2.7990000000000001E-2</c:v>
                </c:pt>
                <c:pt idx="13">
                  <c:v>2.8080000000000001E-2</c:v>
                </c:pt>
                <c:pt idx="14">
                  <c:v>2.8129999999999999E-2</c:v>
                </c:pt>
              </c:numCache>
            </c:numRef>
          </c:yVal>
          <c:extLst xmlns:c16r2="http://schemas.microsoft.com/office/drawing/2015/06/chart">
            <c:ext xmlns:c16="http://schemas.microsoft.com/office/drawing/2014/chart" uri="{C3380CC4-5D6E-409C-BE32-E72D297353CC}">
              <c16:uniqueId val="{00000000-DE7C-42BE-B29E-A9BAB6758EA9}"/>
            </c:ext>
          </c:extLst>
        </c:ser>
        <c:dLbls/>
        <c:axId val="277932672"/>
        <c:axId val="277980288"/>
      </c:scatterChart>
      <c:valAx>
        <c:axId val="277932672"/>
        <c:scaling>
          <c:orientation val="minMax"/>
          <c:max val="100"/>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Num_U</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80288"/>
        <c:crosses val="autoZero"/>
        <c:crossBetween val="midCat"/>
      </c:valAx>
      <c:valAx>
        <c:axId val="277980288"/>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CDi</a:t>
                </a:r>
                <a:r>
                  <a:rPr lang="en-US" baseline="0"/>
                  <a:t> (Num_U)</a:t>
                </a:r>
                <a:endParaRPr lang="en-US"/>
              </a:p>
            </c:rich>
          </c:tx>
          <c:layout/>
          <c:spPr>
            <a:noFill/>
            <a:ln>
              <a:noFill/>
            </a:ln>
            <a:effectLst/>
          </c:spPr>
        </c:title>
        <c:numFmt formatCode="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32672"/>
        <c:crosses val="autoZero"/>
        <c:crossBetween val="midCat"/>
      </c:valAx>
      <c:spPr>
        <a:noFill/>
        <a:ln>
          <a:noFill/>
        </a:ln>
        <a:effectLst/>
      </c:spPr>
    </c:plotArea>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'Spanwise refinement'!$O$8</c:f>
              <c:strCache>
                <c:ptCount val="1"/>
                <c:pt idx="0">
                  <c:v>e</c:v>
                </c:pt>
              </c:strCache>
            </c:strRef>
          </c:tx>
          <c:spPr>
            <a:ln w="25400" cap="rnd">
              <a:noFill/>
              <a:round/>
            </a:ln>
            <a:effectLst/>
          </c:spPr>
          <c:marker>
            <c:symbol val="circle"/>
            <c:size val="5"/>
            <c:spPr>
              <a:solidFill>
                <a:schemeClr val="accent1"/>
              </a:solidFill>
              <a:ln w="9525">
                <a:solidFill>
                  <a:schemeClr val="accent1"/>
                </a:solidFill>
              </a:ln>
              <a:effectLst/>
            </c:spPr>
          </c:marker>
          <c:xVal>
            <c:numRef>
              <c:f>'Spanwise refinement'!$Q$5:$AD$5</c:f>
              <c:numCache>
                <c:formatCode>General</c:formatCode>
                <c:ptCount val="14"/>
                <c:pt idx="0">
                  <c:v>4</c:v>
                </c:pt>
                <c:pt idx="1">
                  <c:v>8</c:v>
                </c:pt>
                <c:pt idx="2">
                  <c:v>12</c:v>
                </c:pt>
                <c:pt idx="3">
                  <c:v>16</c:v>
                </c:pt>
                <c:pt idx="4">
                  <c:v>20</c:v>
                </c:pt>
                <c:pt idx="5">
                  <c:v>24</c:v>
                </c:pt>
                <c:pt idx="6">
                  <c:v>28</c:v>
                </c:pt>
                <c:pt idx="7">
                  <c:v>32</c:v>
                </c:pt>
                <c:pt idx="8">
                  <c:v>40</c:v>
                </c:pt>
                <c:pt idx="9">
                  <c:v>48</c:v>
                </c:pt>
                <c:pt idx="10">
                  <c:v>60</c:v>
                </c:pt>
                <c:pt idx="11">
                  <c:v>72</c:v>
                </c:pt>
                <c:pt idx="12">
                  <c:v>84</c:v>
                </c:pt>
                <c:pt idx="13">
                  <c:v>96</c:v>
                </c:pt>
              </c:numCache>
            </c:numRef>
          </c:xVal>
          <c:yVal>
            <c:numRef>
              <c:f>'Spanwise refinement'!$Q$8:$AD$8</c:f>
              <c:numCache>
                <c:formatCode>0.0000</c:formatCode>
                <c:ptCount val="14"/>
                <c:pt idx="0">
                  <c:v>0.91227999999999998</c:v>
                </c:pt>
                <c:pt idx="1">
                  <c:v>0.85133000000000003</c:v>
                </c:pt>
                <c:pt idx="2">
                  <c:v>0.82498000000000005</c:v>
                </c:pt>
                <c:pt idx="3">
                  <c:v>0.81943999999999995</c:v>
                </c:pt>
                <c:pt idx="4">
                  <c:v>0.81386000000000003</c:v>
                </c:pt>
                <c:pt idx="5">
                  <c:v>0.81066000000000005</c:v>
                </c:pt>
                <c:pt idx="6">
                  <c:v>0.80652999999999997</c:v>
                </c:pt>
                <c:pt idx="7">
                  <c:v>0.80388999999999999</c:v>
                </c:pt>
                <c:pt idx="8">
                  <c:v>0.80206999999999995</c:v>
                </c:pt>
                <c:pt idx="9">
                  <c:v>0.80049000000000003</c:v>
                </c:pt>
                <c:pt idx="10">
                  <c:v>0.79710000000000003</c:v>
                </c:pt>
                <c:pt idx="11">
                  <c:v>0.79503999999999997</c:v>
                </c:pt>
                <c:pt idx="12">
                  <c:v>0.79339000000000004</c:v>
                </c:pt>
                <c:pt idx="13">
                  <c:v>0.79185000000000005</c:v>
                </c:pt>
              </c:numCache>
            </c:numRef>
          </c:yVal>
          <c:extLst xmlns:c16r2="http://schemas.microsoft.com/office/drawing/2015/06/chart">
            <c:ext xmlns:c16="http://schemas.microsoft.com/office/drawing/2014/chart" uri="{C3380CC4-5D6E-409C-BE32-E72D297353CC}">
              <c16:uniqueId val="{00000000-B709-481C-A07A-F6366ECD83AA}"/>
            </c:ext>
          </c:extLst>
        </c:ser>
        <c:dLbls/>
        <c:axId val="281360640"/>
        <c:axId val="88756992"/>
      </c:scatterChart>
      <c:valAx>
        <c:axId val="281360640"/>
        <c:scaling>
          <c:orientation val="minMax"/>
          <c:max val="100"/>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Num_U</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756992"/>
        <c:crosses val="autoZero"/>
        <c:crossBetween val="midCat"/>
      </c:valAx>
      <c:valAx>
        <c:axId val="88756992"/>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e(Num_U)</a:t>
                </a:r>
              </a:p>
            </c:rich>
          </c:tx>
          <c:layout/>
          <c:spPr>
            <a:noFill/>
            <a:ln>
              <a:noFill/>
            </a:ln>
            <a:effectLst/>
          </c:spPr>
        </c:title>
        <c:numFmt formatCode="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360640"/>
        <c:crosses val="autoZero"/>
        <c:crossBetween val="midCat"/>
      </c:valAx>
      <c:spPr>
        <a:noFill/>
        <a:ln>
          <a:noFill/>
        </a:ln>
        <a:effectLst/>
      </c:spPr>
    </c:plotArea>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180975</xdr:rowOff>
    </xdr:from>
    <xdr:to>
      <xdr:col>3</xdr:col>
      <xdr:colOff>57150</xdr:colOff>
      <xdr:row>7</xdr:row>
      <xdr:rowOff>38100</xdr:rowOff>
    </xdr:to>
    <xdr:pic>
      <xdr:nvPicPr>
        <xdr:cNvPr id="2" name="Picture 5" descr="gplv3-127x51.png"/>
        <xdr:cNvPicPr>
          <a:picLocks noChangeAspect="1"/>
        </xdr:cNvPicPr>
      </xdr:nvPicPr>
      <xdr:blipFill>
        <a:blip xmlns:r="http://schemas.openxmlformats.org/officeDocument/2006/relationships" r:embed="rId1" cstate="print"/>
        <a:srcRect/>
        <a:stretch>
          <a:fillRect/>
        </a:stretch>
      </xdr:blipFill>
      <xdr:spPr bwMode="auto">
        <a:xfrm>
          <a:off x="76200" y="561975"/>
          <a:ext cx="2266950" cy="809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6927</xdr:colOff>
      <xdr:row>9</xdr:row>
      <xdr:rowOff>13855</xdr:rowOff>
    </xdr:from>
    <xdr:to>
      <xdr:col>18</xdr:col>
      <xdr:colOff>311727</xdr:colOff>
      <xdr:row>24</xdr:row>
      <xdr:rowOff>13855</xdr:rowOff>
    </xdr:to>
    <xdr:graphicFrame macro="">
      <xdr:nvGraphicFramePr>
        <xdr:cNvPr id="3" name="Grafiek 2">
          <a:extLst>
            <a:ext uri="{FF2B5EF4-FFF2-40B4-BE49-F238E27FC236}">
              <a16:creationId xmlns:a16="http://schemas.microsoft.com/office/drawing/2014/main" xmlns="" id="{D2EDF81F-8F64-43C7-89DB-EBA38ACFB0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24</xdr:row>
      <xdr:rowOff>96981</xdr:rowOff>
    </xdr:from>
    <xdr:to>
      <xdr:col>18</xdr:col>
      <xdr:colOff>304800</xdr:colOff>
      <xdr:row>39</xdr:row>
      <xdr:rowOff>96981</xdr:rowOff>
    </xdr:to>
    <xdr:graphicFrame macro="">
      <xdr:nvGraphicFramePr>
        <xdr:cNvPr id="4" name="Grafiek 3">
          <a:extLst>
            <a:ext uri="{FF2B5EF4-FFF2-40B4-BE49-F238E27FC236}">
              <a16:creationId xmlns:a16="http://schemas.microsoft.com/office/drawing/2014/main" xmlns="" id="{5594A7DC-6643-4987-8E79-95ABDBF47F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13855</xdr:colOff>
      <xdr:row>40</xdr:row>
      <xdr:rowOff>13854</xdr:rowOff>
    </xdr:from>
    <xdr:to>
      <xdr:col>18</xdr:col>
      <xdr:colOff>318655</xdr:colOff>
      <xdr:row>55</xdr:row>
      <xdr:rowOff>27708</xdr:rowOff>
    </xdr:to>
    <xdr:graphicFrame macro="">
      <xdr:nvGraphicFramePr>
        <xdr:cNvPr id="5" name="Grafiek 4">
          <a:extLst>
            <a:ext uri="{FF2B5EF4-FFF2-40B4-BE49-F238E27FC236}">
              <a16:creationId xmlns:a16="http://schemas.microsoft.com/office/drawing/2014/main" xmlns="" id="{1999FE8F-8B39-42E6-8CDC-8D4DFA7C6F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6927</xdr:colOff>
      <xdr:row>9</xdr:row>
      <xdr:rowOff>13855</xdr:rowOff>
    </xdr:from>
    <xdr:to>
      <xdr:col>21</xdr:col>
      <xdr:colOff>311727</xdr:colOff>
      <xdr:row>24</xdr:row>
      <xdr:rowOff>13855</xdr:rowOff>
    </xdr:to>
    <xdr:graphicFrame macro="">
      <xdr:nvGraphicFramePr>
        <xdr:cNvPr id="2" name="Grafiek 1">
          <a:extLst>
            <a:ext uri="{FF2B5EF4-FFF2-40B4-BE49-F238E27FC236}">
              <a16:creationId xmlns:a16="http://schemas.microsoft.com/office/drawing/2014/main" xmlns="" id="{C7844CE8-B1F8-4DBF-A7AF-5D83DE1A4C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13854</xdr:colOff>
      <xdr:row>24</xdr:row>
      <xdr:rowOff>110836</xdr:rowOff>
    </xdr:from>
    <xdr:to>
      <xdr:col>21</xdr:col>
      <xdr:colOff>318654</xdr:colOff>
      <xdr:row>39</xdr:row>
      <xdr:rowOff>110836</xdr:rowOff>
    </xdr:to>
    <xdr:graphicFrame macro="">
      <xdr:nvGraphicFramePr>
        <xdr:cNvPr id="3" name="Grafiek 2">
          <a:extLst>
            <a:ext uri="{FF2B5EF4-FFF2-40B4-BE49-F238E27FC236}">
              <a16:creationId xmlns:a16="http://schemas.microsoft.com/office/drawing/2014/main" xmlns="" id="{ADF18774-6B78-4707-9FCF-5FD632A200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609599</xdr:colOff>
      <xdr:row>40</xdr:row>
      <xdr:rowOff>124691</xdr:rowOff>
    </xdr:from>
    <xdr:to>
      <xdr:col>21</xdr:col>
      <xdr:colOff>304799</xdr:colOff>
      <xdr:row>55</xdr:row>
      <xdr:rowOff>124691</xdr:rowOff>
    </xdr:to>
    <xdr:graphicFrame macro="">
      <xdr:nvGraphicFramePr>
        <xdr:cNvPr id="4" name="Grafiek 3">
          <a:extLst>
            <a:ext uri="{FF2B5EF4-FFF2-40B4-BE49-F238E27FC236}">
              <a16:creationId xmlns:a16="http://schemas.microsoft.com/office/drawing/2014/main" xmlns="" id="{59804AC9-119C-4822-8970-6D60C5331A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eien/HAW/Arbeiten/Caers/Ergebnisse/PassengerAircraftMinimumFuel.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eien/HAW/Arbeiten/Cheema/Projekt/Ergebnisse_5_englisch/Evaluation_90percent_PassengerAirc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LHT\HAM-WI41\Shop\Praktikanten\03_Praktikanten\John\Sonstiges\Projekt\Projekt%20im%20Master\Flugzeuge%20Auswertung%20und%20Erkenntnisse\7.11_Erkenntnis_Flugzeug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s_Outputs"/>
      <sheetName val="Fuel"/>
      <sheetName val="DOC"/>
      <sheetName val="Environmental"/>
      <sheetName val="Flight time"/>
      <sheetName val="Extra information"/>
    </sheetNames>
    <sheetDataSet>
      <sheetData sheetId="0">
        <row r="2">
          <cell r="B2">
            <v>73500</v>
          </cell>
          <cell r="F2">
            <v>2</v>
          </cell>
          <cell r="J2">
            <v>0.9</v>
          </cell>
          <cell r="N2">
            <v>9.8066499999999994</v>
          </cell>
        </row>
        <row r="3">
          <cell r="B3">
            <v>122.4</v>
          </cell>
          <cell r="F3">
            <v>5.7</v>
          </cell>
          <cell r="J3">
            <v>12500</v>
          </cell>
          <cell r="N3">
            <v>287.053</v>
          </cell>
        </row>
        <row r="4">
          <cell r="B4">
            <v>9.5</v>
          </cell>
          <cell r="F4">
            <v>120000</v>
          </cell>
          <cell r="J4">
            <v>41010.49868766404</v>
          </cell>
          <cell r="N4">
            <v>6.4999999999999997E-3</v>
          </cell>
        </row>
        <row r="5">
          <cell r="F5">
            <v>32.6</v>
          </cell>
          <cell r="J5">
            <v>295.06956032434113</v>
          </cell>
          <cell r="N5">
            <v>288.14999999999998</v>
          </cell>
        </row>
        <row r="6">
          <cell r="B6">
            <v>60500</v>
          </cell>
          <cell r="F6">
            <v>18</v>
          </cell>
          <cell r="J6">
            <v>216.65</v>
          </cell>
          <cell r="N6">
            <v>101325</v>
          </cell>
        </row>
        <row r="7">
          <cell r="B7">
            <v>25</v>
          </cell>
          <cell r="F7">
            <v>2</v>
          </cell>
          <cell r="J7">
            <v>17884.531472127925</v>
          </cell>
          <cell r="N7">
            <v>1.1225000000000001</v>
          </cell>
        </row>
        <row r="8">
          <cell r="B8">
            <v>0.43633231299858238</v>
          </cell>
          <cell r="F8">
            <v>2380</v>
          </cell>
          <cell r="J8">
            <v>0.28726392255536015</v>
          </cell>
          <cell r="N8">
            <v>216.65</v>
          </cell>
        </row>
        <row r="9">
          <cell r="B9">
            <v>42600</v>
          </cell>
          <cell r="N9">
            <v>22657</v>
          </cell>
        </row>
        <row r="10">
          <cell r="B10">
            <v>17900</v>
          </cell>
          <cell r="J10">
            <v>516.21240575100717</v>
          </cell>
          <cell r="N10">
            <v>0.36392000000000002</v>
          </cell>
        </row>
        <row r="11">
          <cell r="B11">
            <v>150</v>
          </cell>
        </row>
        <row r="12">
          <cell r="J12">
            <v>1500</v>
          </cell>
        </row>
        <row r="13">
          <cell r="B13">
            <v>0.78</v>
          </cell>
        </row>
        <row r="157">
          <cell r="B157">
            <v>0.5</v>
          </cell>
        </row>
        <row r="158">
          <cell r="B158">
            <v>0.5</v>
          </cell>
        </row>
        <row r="163">
          <cell r="B163">
            <v>0.5</v>
          </cell>
        </row>
        <row r="164">
          <cell r="B164">
            <v>0.5</v>
          </cell>
        </row>
      </sheetData>
      <sheetData sheetId="1">
        <row r="15">
          <cell r="C15">
            <v>0.57793155638612903</v>
          </cell>
        </row>
        <row r="23">
          <cell r="C23" t="str">
            <v/>
          </cell>
        </row>
        <row r="28">
          <cell r="C28">
            <v>1.1273111577958602E-2</v>
          </cell>
        </row>
        <row r="29">
          <cell r="C29">
            <v>0.58135534282882717</v>
          </cell>
        </row>
        <row r="31">
          <cell r="C31" t="e">
            <v>#VALUE!</v>
          </cell>
        </row>
        <row r="33">
          <cell r="C33" t="e">
            <v>#VALUE!</v>
          </cell>
        </row>
        <row r="35">
          <cell r="I35">
            <v>1.831465106715439E-5</v>
          </cell>
        </row>
        <row r="41">
          <cell r="I41" t="e">
            <v>#VALUE!</v>
          </cell>
        </row>
        <row r="42">
          <cell r="I42" t="e">
            <v>#VALUE!</v>
          </cell>
        </row>
      </sheetData>
      <sheetData sheetId="2">
        <row r="7">
          <cell r="C7">
            <v>1.76</v>
          </cell>
        </row>
        <row r="10">
          <cell r="C10">
            <v>2.131410279024593</v>
          </cell>
        </row>
        <row r="40">
          <cell r="C40">
            <v>1505</v>
          </cell>
        </row>
        <row r="41">
          <cell r="D41">
            <v>809.93520518358537</v>
          </cell>
        </row>
        <row r="43">
          <cell r="C43" t="e">
            <v>#VALUE!</v>
          </cell>
        </row>
        <row r="50">
          <cell r="C50" t="e">
            <v>#VALUE!</v>
          </cell>
        </row>
        <row r="59">
          <cell r="C59">
            <v>1.7412726422869818</v>
          </cell>
        </row>
        <row r="79">
          <cell r="C79">
            <v>1.9912726422869818</v>
          </cell>
        </row>
        <row r="84">
          <cell r="C84" t="e">
            <v>#VALUE!</v>
          </cell>
        </row>
        <row r="92">
          <cell r="C92" t="e">
            <v>#VALUE!</v>
          </cell>
        </row>
        <row r="96">
          <cell r="C96">
            <v>2621.0589309815036</v>
          </cell>
        </row>
      </sheetData>
      <sheetData sheetId="3">
        <row r="50">
          <cell r="C50" t="e">
            <v>#VALUE!</v>
          </cell>
        </row>
        <row r="64">
          <cell r="C64">
            <v>260.50657953811276</v>
          </cell>
        </row>
        <row r="65">
          <cell r="C65">
            <v>23.862727604905828</v>
          </cell>
        </row>
      </sheetData>
      <sheetData sheetId="4">
        <row r="166">
          <cell r="B166">
            <v>290</v>
          </cell>
        </row>
        <row r="167">
          <cell r="B167">
            <v>410</v>
          </cell>
        </row>
        <row r="168">
          <cell r="B168">
            <v>0.68350831146106727</v>
          </cell>
        </row>
        <row r="170">
          <cell r="B170">
            <v>488.75045848362186</v>
          </cell>
        </row>
      </sheetData>
      <sheetData sheetId="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
      <sheetName val="90% Aircraft + Factor"/>
      <sheetName val="Category"/>
      <sheetName val="Long-range"/>
      <sheetName val="Short-range"/>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F_mMTO"/>
      <sheetName val="Schneeballfaktor "/>
      <sheetName val="Flugzeuge 1940-1972"/>
      <sheetName val="Flugzeuge 1980-present"/>
      <sheetName val="Ergebnisvergleich"/>
    </sheetNames>
    <sheetDataSet>
      <sheetData sheetId="0" refreshError="1"/>
      <sheetData sheetId="1">
        <row r="4">
          <cell r="B4">
            <v>1</v>
          </cell>
        </row>
        <row r="5">
          <cell r="B5">
            <v>90000</v>
          </cell>
        </row>
        <row r="6">
          <cell r="B6">
            <v>0.48333333333333334</v>
          </cell>
        </row>
        <row r="7">
          <cell r="B7">
            <v>43500</v>
          </cell>
        </row>
        <row r="8">
          <cell r="B8">
            <v>0.29444444444444445</v>
          </cell>
        </row>
        <row r="9">
          <cell r="B9">
            <v>26500</v>
          </cell>
        </row>
        <row r="10">
          <cell r="B10">
            <v>20000</v>
          </cell>
        </row>
        <row r="13">
          <cell r="B13">
            <v>90004.500225011288</v>
          </cell>
        </row>
        <row r="32">
          <cell r="B32">
            <v>4.5002250112884212</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doi.org/10.7910/DVN/0S1R14" TargetMode="External"/><Relationship Id="rId1" Type="http://schemas.openxmlformats.org/officeDocument/2006/relationships/hyperlink" Target="http://www.gnu.org/license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F25"/>
  <sheetViews>
    <sheetView workbookViewId="0">
      <selection activeCell="F1" sqref="F1"/>
    </sheetView>
  </sheetViews>
  <sheetFormatPr baseColWidth="10" defaultRowHeight="15"/>
  <cols>
    <col min="1" max="16384" width="11.42578125" style="113"/>
  </cols>
  <sheetData>
    <row r="1" spans="1:6">
      <c r="A1" s="111" t="s">
        <v>51</v>
      </c>
      <c r="B1" s="112"/>
      <c r="C1" s="112"/>
      <c r="D1" s="112"/>
      <c r="E1" s="112"/>
      <c r="F1" s="112"/>
    </row>
    <row r="2" spans="1:6">
      <c r="A2" s="111" t="s">
        <v>52</v>
      </c>
      <c r="B2" s="112"/>
      <c r="C2" s="112"/>
      <c r="D2" s="112"/>
      <c r="E2" s="112"/>
      <c r="F2" s="112"/>
    </row>
    <row r="3" spans="1:6">
      <c r="A3" s="114"/>
      <c r="B3" s="112"/>
      <c r="C3" s="112"/>
      <c r="D3" s="112"/>
      <c r="E3" s="112"/>
      <c r="F3" s="112"/>
    </row>
    <row r="4" spans="1:6">
      <c r="A4" s="114"/>
      <c r="B4" s="112"/>
      <c r="C4" s="112"/>
      <c r="D4" s="112"/>
      <c r="E4" s="112"/>
      <c r="F4" s="112"/>
    </row>
    <row r="5" spans="1:6">
      <c r="A5" s="114"/>
      <c r="B5" s="112"/>
      <c r="C5" s="112"/>
      <c r="D5" s="112"/>
      <c r="E5" s="112"/>
      <c r="F5" s="112"/>
    </row>
    <row r="6" spans="1:6">
      <c r="A6" s="114"/>
      <c r="B6" s="112"/>
      <c r="C6" s="112"/>
      <c r="D6" s="112"/>
      <c r="E6" s="112"/>
      <c r="F6" s="112"/>
    </row>
    <row r="7" spans="1:6">
      <c r="A7" s="114"/>
      <c r="B7" s="112"/>
      <c r="C7" s="112"/>
      <c r="D7" s="112"/>
      <c r="E7" s="112"/>
      <c r="F7" s="112"/>
    </row>
    <row r="8" spans="1:6">
      <c r="A8" s="114"/>
      <c r="B8" s="112"/>
      <c r="C8" s="112"/>
      <c r="D8" s="112"/>
      <c r="E8" s="112"/>
      <c r="F8" s="112"/>
    </row>
    <row r="9" spans="1:6">
      <c r="A9" s="115" t="s">
        <v>53</v>
      </c>
      <c r="B9" s="112"/>
      <c r="C9" s="112"/>
      <c r="D9" s="112"/>
      <c r="E9" s="112"/>
      <c r="F9" s="112"/>
    </row>
    <row r="10" spans="1:6">
      <c r="A10" s="116" t="s">
        <v>54</v>
      </c>
      <c r="B10" s="112"/>
      <c r="C10" s="112"/>
      <c r="D10" s="112"/>
      <c r="E10" s="112"/>
      <c r="F10" s="112"/>
    </row>
    <row r="11" spans="1:6">
      <c r="A11" s="115"/>
      <c r="B11" s="112"/>
      <c r="C11" s="112"/>
      <c r="D11" s="112"/>
      <c r="E11" s="112"/>
      <c r="F11" s="112"/>
    </row>
    <row r="12" spans="1:6">
      <c r="A12" s="115" t="s">
        <v>55</v>
      </c>
      <c r="B12" s="112"/>
      <c r="C12" s="112"/>
      <c r="D12" s="112"/>
      <c r="E12" s="112"/>
      <c r="F12" s="112"/>
    </row>
    <row r="13" spans="1:6">
      <c r="A13" s="115" t="s">
        <v>56</v>
      </c>
      <c r="B13" s="112"/>
      <c r="C13" s="112"/>
      <c r="D13" s="112"/>
      <c r="E13" s="112"/>
      <c r="F13" s="112"/>
    </row>
    <row r="14" spans="1:6">
      <c r="A14" s="115" t="s">
        <v>57</v>
      </c>
      <c r="B14" s="112"/>
      <c r="C14" s="112"/>
      <c r="D14" s="112"/>
      <c r="E14" s="112"/>
      <c r="F14" s="112"/>
    </row>
    <row r="15" spans="1:6">
      <c r="A15" s="115"/>
      <c r="B15" s="112"/>
      <c r="C15" s="112"/>
      <c r="D15" s="112"/>
      <c r="E15" s="112"/>
      <c r="F15" s="112"/>
    </row>
    <row r="16" spans="1:6">
      <c r="A16" s="115" t="s">
        <v>58</v>
      </c>
      <c r="B16" s="112"/>
      <c r="C16" s="112"/>
      <c r="D16" s="112"/>
      <c r="E16" s="112"/>
      <c r="F16" s="112"/>
    </row>
    <row r="17" spans="1:6">
      <c r="A17" s="115" t="s">
        <v>59</v>
      </c>
      <c r="B17" s="112"/>
      <c r="C17" s="112"/>
      <c r="D17" s="112"/>
      <c r="E17" s="112"/>
      <c r="F17" s="112"/>
    </row>
    <row r="18" spans="1:6">
      <c r="A18" s="115" t="s">
        <v>60</v>
      </c>
      <c r="B18" s="112"/>
      <c r="C18" s="112"/>
      <c r="D18" s="112"/>
      <c r="E18" s="112"/>
      <c r="F18" s="112"/>
    </row>
    <row r="19" spans="1:6">
      <c r="A19" s="115" t="s">
        <v>61</v>
      </c>
      <c r="B19" s="112"/>
      <c r="C19" s="112"/>
      <c r="D19" s="112"/>
      <c r="E19" s="112"/>
      <c r="F19" s="112"/>
    </row>
    <row r="20" spans="1:6">
      <c r="A20" s="114"/>
      <c r="B20" s="112"/>
      <c r="C20" s="112"/>
      <c r="D20" s="112"/>
      <c r="E20" s="112"/>
      <c r="F20" s="112"/>
    </row>
    <row r="21" spans="1:6">
      <c r="A21" s="117" t="s">
        <v>62</v>
      </c>
      <c r="B21" s="112"/>
      <c r="C21" s="112"/>
      <c r="D21" s="112"/>
      <c r="E21" s="112"/>
      <c r="F21" s="112"/>
    </row>
    <row r="22" spans="1:6">
      <c r="A22" s="114"/>
      <c r="B22" s="112"/>
      <c r="C22" s="112"/>
      <c r="D22" s="112"/>
      <c r="E22" s="112"/>
      <c r="F22" s="112"/>
    </row>
    <row r="23" spans="1:6">
      <c r="A23" s="112" t="s">
        <v>63</v>
      </c>
      <c r="B23" s="112"/>
      <c r="C23" s="112"/>
      <c r="D23" s="112"/>
      <c r="E23" s="112"/>
      <c r="F23" s="112"/>
    </row>
    <row r="24" spans="1:6">
      <c r="A24" s="118" t="s">
        <v>64</v>
      </c>
      <c r="B24" s="112"/>
      <c r="C24" s="112"/>
      <c r="D24" s="112"/>
      <c r="E24" s="112"/>
      <c r="F24" s="112"/>
    </row>
    <row r="25" spans="1:6">
      <c r="A25" s="112"/>
      <c r="B25" s="112"/>
      <c r="C25" s="112"/>
      <c r="D25" s="112"/>
      <c r="E25" s="112"/>
      <c r="F25" s="112"/>
    </row>
  </sheetData>
  <hyperlinks>
    <hyperlink ref="A21" r:id="rId1"/>
    <hyperlink ref="A24" r:id="rId2"/>
  </hyperlinks>
  <pageMargins left="0.7" right="0.7" top="0.78740157499999996" bottom="0.78740157499999996" header="0.3" footer="0.3"/>
  <drawing r:id="rId3"/>
</worksheet>
</file>

<file path=xl/worksheets/sheet2.xml><?xml version="1.0" encoding="utf-8"?>
<worksheet xmlns="http://schemas.openxmlformats.org/spreadsheetml/2006/main" xmlns:r="http://schemas.openxmlformats.org/officeDocument/2006/relationships">
  <dimension ref="A1:J12"/>
  <sheetViews>
    <sheetView tabSelected="1" workbookViewId="0">
      <selection activeCell="A4" sqref="A4"/>
    </sheetView>
  </sheetViews>
  <sheetFormatPr baseColWidth="10" defaultColWidth="9.140625" defaultRowHeight="15"/>
  <sheetData>
    <row r="1" spans="1:10">
      <c r="A1" s="53" t="s">
        <v>42</v>
      </c>
      <c r="B1" s="54"/>
      <c r="C1" s="54"/>
      <c r="D1" s="54"/>
      <c r="E1" s="54"/>
      <c r="F1" s="54"/>
      <c r="G1" s="54"/>
      <c r="H1" s="54"/>
      <c r="I1" s="54"/>
      <c r="J1" s="54"/>
    </row>
    <row r="2" spans="1:10">
      <c r="A2" s="54"/>
      <c r="B2" s="54"/>
      <c r="C2" s="54"/>
      <c r="D2" s="54"/>
      <c r="E2" s="54"/>
      <c r="F2" s="54"/>
      <c r="G2" s="54"/>
      <c r="H2" s="54"/>
      <c r="I2" s="54"/>
      <c r="J2" s="54"/>
    </row>
    <row r="3" spans="1:10">
      <c r="A3" s="54"/>
      <c r="B3" s="54"/>
      <c r="C3" s="54"/>
      <c r="D3" s="54"/>
      <c r="E3" s="54"/>
      <c r="F3" s="54"/>
      <c r="G3" s="54"/>
      <c r="H3" s="54"/>
      <c r="I3" s="54"/>
      <c r="J3" s="54"/>
    </row>
    <row r="5" spans="1:10">
      <c r="A5" s="55" t="s">
        <v>50</v>
      </c>
      <c r="B5" s="55"/>
      <c r="C5" s="55"/>
      <c r="D5" s="55"/>
      <c r="E5" s="55"/>
      <c r="F5" s="55"/>
      <c r="G5" s="55"/>
      <c r="H5" s="55"/>
      <c r="I5" s="55"/>
      <c r="J5" s="55"/>
    </row>
    <row r="6" spans="1:10">
      <c r="A6" s="55"/>
      <c r="B6" s="55"/>
      <c r="C6" s="55"/>
      <c r="D6" s="55"/>
      <c r="E6" s="55"/>
      <c r="F6" s="55"/>
      <c r="G6" s="55"/>
      <c r="H6" s="55"/>
      <c r="I6" s="55"/>
      <c r="J6" s="55"/>
    </row>
    <row r="7" spans="1:10">
      <c r="A7" s="55"/>
      <c r="B7" s="55"/>
      <c r="C7" s="55"/>
      <c r="D7" s="55"/>
      <c r="E7" s="55"/>
      <c r="F7" s="55"/>
      <c r="G7" s="55"/>
      <c r="H7" s="55"/>
      <c r="I7" s="55"/>
      <c r="J7" s="55"/>
    </row>
    <row r="8" spans="1:10">
      <c r="A8" s="55"/>
      <c r="B8" s="55"/>
      <c r="C8" s="55"/>
      <c r="D8" s="55"/>
      <c r="E8" s="55"/>
      <c r="F8" s="55"/>
      <c r="G8" s="55"/>
      <c r="H8" s="55"/>
      <c r="I8" s="55"/>
      <c r="J8" s="55"/>
    </row>
    <row r="9" spans="1:10">
      <c r="A9" s="55"/>
      <c r="B9" s="55"/>
      <c r="C9" s="55"/>
      <c r="D9" s="55"/>
      <c r="E9" s="55"/>
      <c r="F9" s="55"/>
      <c r="G9" s="55"/>
      <c r="H9" s="55"/>
      <c r="I9" s="55"/>
      <c r="J9" s="55"/>
    </row>
    <row r="10" spans="1:10">
      <c r="A10" s="55"/>
      <c r="B10" s="55"/>
      <c r="C10" s="55"/>
      <c r="D10" s="55"/>
      <c r="E10" s="55"/>
      <c r="F10" s="55"/>
      <c r="G10" s="55"/>
      <c r="H10" s="55"/>
      <c r="I10" s="55"/>
      <c r="J10" s="55"/>
    </row>
    <row r="11" spans="1:10">
      <c r="A11" s="55"/>
      <c r="B11" s="55"/>
      <c r="C11" s="55"/>
      <c r="D11" s="55"/>
      <c r="E11" s="55"/>
      <c r="F11" s="55"/>
      <c r="G11" s="55"/>
      <c r="H11" s="55"/>
      <c r="I11" s="55"/>
      <c r="J11" s="55"/>
    </row>
    <row r="12" spans="1:10">
      <c r="A12" s="55"/>
      <c r="B12" s="55"/>
      <c r="C12" s="55"/>
      <c r="D12" s="55"/>
      <c r="E12" s="55"/>
      <c r="F12" s="55"/>
      <c r="G12" s="55"/>
      <c r="H12" s="55"/>
      <c r="I12" s="55"/>
      <c r="J12" s="55"/>
    </row>
  </sheetData>
  <mergeCells count="2">
    <mergeCell ref="A1:J3"/>
    <mergeCell ref="A5:J12"/>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Y55"/>
  <sheetViews>
    <sheetView zoomScale="80" zoomScaleNormal="80" workbookViewId="0">
      <selection activeCell="A6" sqref="A6"/>
    </sheetView>
  </sheetViews>
  <sheetFormatPr baseColWidth="10" defaultColWidth="9.140625" defaultRowHeight="15"/>
  <cols>
    <col min="1" max="1" width="22.140625" customWidth="1"/>
    <col min="2" max="2" width="12.7109375" customWidth="1"/>
    <col min="4" max="4" width="9.7109375" customWidth="1"/>
    <col min="5" max="5" width="9.28515625" bestFit="1" customWidth="1"/>
    <col min="6" max="7" width="9.7109375" customWidth="1"/>
    <col min="8" max="8" width="10.42578125" customWidth="1"/>
    <col min="9" max="9" width="9.42578125" customWidth="1"/>
    <col min="11" max="11" width="12.28515625" customWidth="1"/>
    <col min="13" max="13" width="11.28515625" customWidth="1"/>
    <col min="14" max="14" width="10.42578125" customWidth="1"/>
    <col min="21" max="21" width="9.85546875" customWidth="1"/>
  </cols>
  <sheetData>
    <row r="1" spans="1:25">
      <c r="A1" s="53" t="s">
        <v>42</v>
      </c>
      <c r="B1" s="54"/>
      <c r="C1" s="54"/>
      <c r="D1" s="54"/>
      <c r="E1" s="54"/>
      <c r="F1" s="54"/>
      <c r="G1" s="54"/>
      <c r="H1" s="54"/>
      <c r="I1" s="54"/>
      <c r="J1" s="54"/>
    </row>
    <row r="2" spans="1:25">
      <c r="A2" s="54"/>
      <c r="B2" s="54"/>
      <c r="C2" s="54"/>
      <c r="D2" s="54"/>
      <c r="E2" s="54"/>
      <c r="F2" s="54"/>
      <c r="G2" s="54"/>
      <c r="H2" s="54"/>
      <c r="I2" s="54"/>
      <c r="J2" s="54"/>
    </row>
    <row r="3" spans="1:25">
      <c r="A3" s="54"/>
      <c r="B3" s="54"/>
      <c r="C3" s="54"/>
      <c r="D3" s="54"/>
      <c r="E3" s="54"/>
      <c r="F3" s="54"/>
      <c r="G3" s="54"/>
      <c r="H3" s="54"/>
      <c r="I3" s="54"/>
      <c r="J3" s="54"/>
    </row>
    <row r="4" spans="1:25">
      <c r="A4" s="1" t="s">
        <v>47</v>
      </c>
      <c r="B4" s="1" t="s">
        <v>6</v>
      </c>
      <c r="C4" s="1" t="s">
        <v>7</v>
      </c>
      <c r="D4" s="1" t="s">
        <v>8</v>
      </c>
      <c r="E4" s="1" t="s">
        <v>9</v>
      </c>
      <c r="F4" s="1" t="s">
        <v>10</v>
      </c>
      <c r="G4" s="1" t="s">
        <v>11</v>
      </c>
      <c r="H4" s="1" t="s">
        <v>12</v>
      </c>
      <c r="I4" s="1" t="s">
        <v>13</v>
      </c>
      <c r="J4" s="1" t="s">
        <v>15</v>
      </c>
      <c r="K4" s="1" t="s">
        <v>16</v>
      </c>
      <c r="L4" s="1" t="s">
        <v>17</v>
      </c>
      <c r="M4" s="1" t="s">
        <v>18</v>
      </c>
    </row>
    <row r="5" spans="1:25">
      <c r="C5">
        <v>18</v>
      </c>
      <c r="D5">
        <v>2</v>
      </c>
      <c r="E5">
        <v>36</v>
      </c>
      <c r="F5">
        <v>2</v>
      </c>
      <c r="G5">
        <v>2</v>
      </c>
      <c r="H5">
        <v>0</v>
      </c>
      <c r="I5">
        <f>(C5^2)/E5</f>
        <v>9</v>
      </c>
      <c r="J5">
        <v>10</v>
      </c>
      <c r="K5">
        <v>0.2</v>
      </c>
      <c r="L5">
        <v>30</v>
      </c>
      <c r="M5">
        <v>64</v>
      </c>
    </row>
    <row r="6" spans="1:25" ht="15.75" thickBot="1">
      <c r="C6" s="3"/>
      <c r="D6" s="3"/>
      <c r="E6" s="3"/>
      <c r="L6" s="3"/>
      <c r="M6" s="3"/>
    </row>
    <row r="7" spans="1:25" ht="16.5" thickBot="1">
      <c r="A7" s="78" t="s">
        <v>19</v>
      </c>
      <c r="B7" s="79"/>
    </row>
    <row r="8" spans="1:25">
      <c r="A8" s="22" t="s">
        <v>14</v>
      </c>
      <c r="B8" s="23">
        <v>0.87587999999999999</v>
      </c>
      <c r="L8" s="1"/>
      <c r="M8" s="1"/>
      <c r="N8" s="1"/>
      <c r="O8" s="1"/>
    </row>
    <row r="9" spans="1:25">
      <c r="A9" s="19" t="s">
        <v>22</v>
      </c>
      <c r="B9" s="18">
        <v>9.5999999999999992E-3</v>
      </c>
      <c r="N9" s="1"/>
      <c r="Q9" s="1"/>
      <c r="U9" s="1"/>
      <c r="X9" s="1"/>
    </row>
    <row r="10" spans="1:25">
      <c r="A10" s="17" t="s">
        <v>20</v>
      </c>
      <c r="B10" s="18">
        <v>0.92047100000000004</v>
      </c>
      <c r="N10" s="1"/>
      <c r="Q10" s="1"/>
      <c r="R10" s="6"/>
      <c r="U10" s="1"/>
      <c r="X10" s="1"/>
      <c r="Y10" s="6"/>
    </row>
    <row r="11" spans="1:25" ht="15.75" thickBot="1">
      <c r="A11" s="20" t="s">
        <v>21</v>
      </c>
      <c r="B11" s="21">
        <f>0.014671*2</f>
        <v>2.9342E-2</v>
      </c>
      <c r="N11" s="1"/>
      <c r="O11" s="2"/>
      <c r="Q11" s="1"/>
      <c r="U11" s="1"/>
      <c r="V11" s="2"/>
      <c r="X11" s="1"/>
    </row>
    <row r="12" spans="1:25">
      <c r="N12" s="1"/>
      <c r="O12" s="1"/>
      <c r="U12" s="1"/>
      <c r="V12" s="1"/>
    </row>
    <row r="13" spans="1:25" ht="30.75" thickBot="1">
      <c r="K13" s="52" t="s">
        <v>48</v>
      </c>
      <c r="N13" s="1"/>
      <c r="U13" s="1"/>
    </row>
    <row r="14" spans="1:25" ht="15.75" thickBot="1">
      <c r="A14" s="59" t="s">
        <v>33</v>
      </c>
      <c r="B14" s="60"/>
      <c r="C14" s="61"/>
      <c r="D14" s="71" t="s">
        <v>23</v>
      </c>
      <c r="E14" s="72"/>
      <c r="F14" s="73" t="s">
        <v>24</v>
      </c>
      <c r="G14" s="74"/>
      <c r="H14" s="73" t="s">
        <v>25</v>
      </c>
      <c r="I14" s="74"/>
      <c r="K14" s="1"/>
      <c r="P14" s="1"/>
    </row>
    <row r="15" spans="1:25" ht="15.75" thickBot="1">
      <c r="A15" s="62"/>
      <c r="B15" s="63"/>
      <c r="C15" s="64"/>
      <c r="D15" s="30" t="s">
        <v>26</v>
      </c>
      <c r="E15" s="31" t="s">
        <v>27</v>
      </c>
      <c r="F15" s="30" t="s">
        <v>26</v>
      </c>
      <c r="G15" s="31" t="s">
        <v>27</v>
      </c>
      <c r="H15" s="30" t="s">
        <v>26</v>
      </c>
      <c r="I15" s="31" t="s">
        <v>27</v>
      </c>
    </row>
    <row r="16" spans="1:25">
      <c r="A16" s="7" t="s">
        <v>1</v>
      </c>
      <c r="B16" s="8">
        <v>33</v>
      </c>
      <c r="C16" s="8"/>
      <c r="D16" s="65">
        <v>0.85075000000000001</v>
      </c>
      <c r="E16" s="68">
        <f>((D16-Setup!$B$8)/Setup!$B$8)*100</f>
        <v>-2.8691144905694825</v>
      </c>
      <c r="F16" s="68">
        <v>2.5420000000000002E-2</v>
      </c>
      <c r="G16" s="68">
        <f>((F16-Setup!$B$11)/Setup!$B$11)*100</f>
        <v>-13.366505350691835</v>
      </c>
      <c r="H16" s="75">
        <v>1.0071099999999999</v>
      </c>
      <c r="I16" s="56">
        <f>((H16-Setup!$B$10)/Setup!$B$10)*100</f>
        <v>9.4124638364489375</v>
      </c>
    </row>
    <row r="17" spans="1:24">
      <c r="A17" s="10" t="s">
        <v>2</v>
      </c>
      <c r="B17" s="11">
        <v>6</v>
      </c>
      <c r="C17" s="11"/>
      <c r="D17" s="66"/>
      <c r="E17" s="69"/>
      <c r="F17" s="69"/>
      <c r="G17" s="69"/>
      <c r="H17" s="76"/>
      <c r="I17" s="57"/>
    </row>
    <row r="18" spans="1:24">
      <c r="A18" s="10" t="s">
        <v>3</v>
      </c>
      <c r="B18" s="13">
        <f>B16/B17</f>
        <v>5.5</v>
      </c>
      <c r="C18" s="11"/>
      <c r="D18" s="66"/>
      <c r="E18" s="69"/>
      <c r="F18" s="69"/>
      <c r="G18" s="69"/>
      <c r="H18" s="76"/>
      <c r="I18" s="57"/>
      <c r="K18" s="26"/>
      <c r="N18" s="1"/>
      <c r="Q18" s="1"/>
      <c r="U18" s="1"/>
      <c r="X18" s="1"/>
    </row>
    <row r="19" spans="1:24">
      <c r="A19" s="10" t="s">
        <v>5</v>
      </c>
      <c r="B19" s="13">
        <f>B16*B17</f>
        <v>198</v>
      </c>
      <c r="C19" s="11"/>
      <c r="D19" s="66"/>
      <c r="E19" s="69"/>
      <c r="F19" s="69"/>
      <c r="G19" s="69"/>
      <c r="H19" s="76"/>
      <c r="I19" s="57"/>
      <c r="K19" s="26" t="s">
        <v>31</v>
      </c>
      <c r="N19" s="1"/>
      <c r="Q19" s="1"/>
      <c r="U19" s="1"/>
      <c r="X19" s="1"/>
    </row>
    <row r="20" spans="1:24">
      <c r="A20" s="28" t="s">
        <v>29</v>
      </c>
      <c r="B20" s="32">
        <v>1</v>
      </c>
      <c r="C20" s="29"/>
      <c r="D20" s="66"/>
      <c r="E20" s="69"/>
      <c r="F20" s="69"/>
      <c r="G20" s="69"/>
      <c r="H20" s="76"/>
      <c r="I20" s="57"/>
      <c r="K20" s="1"/>
      <c r="N20" s="1"/>
      <c r="O20" s="1"/>
      <c r="Q20" s="1"/>
      <c r="U20" s="1"/>
      <c r="V20" s="1"/>
      <c r="X20" s="1"/>
    </row>
    <row r="21" spans="1:24">
      <c r="A21" s="28" t="s">
        <v>30</v>
      </c>
      <c r="B21" s="32">
        <v>1</v>
      </c>
      <c r="C21" s="29"/>
      <c r="D21" s="66"/>
      <c r="E21" s="69"/>
      <c r="F21" s="69"/>
      <c r="G21" s="69"/>
      <c r="H21" s="76"/>
      <c r="I21" s="57"/>
      <c r="N21" s="1"/>
      <c r="O21" s="1"/>
      <c r="U21" s="1"/>
      <c r="V21" s="1"/>
    </row>
    <row r="22" spans="1:24" ht="15.75" thickBot="1">
      <c r="A22" s="14" t="s">
        <v>4</v>
      </c>
      <c r="B22" s="15">
        <v>0.64100000000000001</v>
      </c>
      <c r="C22" s="15" t="s">
        <v>0</v>
      </c>
      <c r="D22" s="67"/>
      <c r="E22" s="70"/>
      <c r="F22" s="70"/>
      <c r="G22" s="70"/>
      <c r="H22" s="77"/>
      <c r="I22" s="58"/>
      <c r="N22" s="1"/>
      <c r="U22" s="1"/>
    </row>
    <row r="23" spans="1:24">
      <c r="A23" s="7" t="s">
        <v>1</v>
      </c>
      <c r="B23" s="8">
        <v>33</v>
      </c>
      <c r="C23" s="8"/>
      <c r="D23" s="65">
        <v>0.84113000000000004</v>
      </c>
      <c r="E23" s="68">
        <f>((D23-Setup!$B$8)/Setup!$B$8)*100</f>
        <v>-3.9674384618897509</v>
      </c>
      <c r="F23" s="68">
        <v>2.7019999999999999E-2</v>
      </c>
      <c r="G23" s="68">
        <f>((F23-Setup!$B$11)/Setup!$B$11)*100</f>
        <v>-7.9135709903892071</v>
      </c>
      <c r="H23" s="68">
        <v>0.92617000000000005</v>
      </c>
      <c r="I23" s="56">
        <f>((H23-Setup!$B$10)/Setup!$B$10)*100</f>
        <v>0.61913954920904724</v>
      </c>
    </row>
    <row r="24" spans="1:24">
      <c r="A24" s="10" t="s">
        <v>2</v>
      </c>
      <c r="B24" s="11">
        <v>6</v>
      </c>
      <c r="C24" s="11"/>
      <c r="D24" s="66"/>
      <c r="E24" s="69"/>
      <c r="F24" s="69"/>
      <c r="G24" s="69"/>
      <c r="H24" s="69"/>
      <c r="I24" s="57"/>
    </row>
    <row r="25" spans="1:24">
      <c r="A25" s="10" t="s">
        <v>3</v>
      </c>
      <c r="B25" s="13">
        <f>B23/B24</f>
        <v>5.5</v>
      </c>
      <c r="C25" s="11"/>
      <c r="D25" s="66"/>
      <c r="E25" s="69"/>
      <c r="F25" s="69"/>
      <c r="G25" s="69"/>
      <c r="H25" s="69"/>
      <c r="I25" s="57"/>
    </row>
    <row r="26" spans="1:24">
      <c r="A26" s="10" t="s">
        <v>5</v>
      </c>
      <c r="B26" s="13">
        <f>B23*B24</f>
        <v>198</v>
      </c>
      <c r="C26" s="11"/>
      <c r="D26" s="66"/>
      <c r="E26" s="69"/>
      <c r="F26" s="69"/>
      <c r="G26" s="69"/>
      <c r="H26" s="69"/>
      <c r="I26" s="57"/>
      <c r="K26" s="26" t="s">
        <v>32</v>
      </c>
      <c r="N26" s="1"/>
      <c r="Q26" s="1"/>
    </row>
    <row r="27" spans="1:24">
      <c r="A27" s="28" t="s">
        <v>29</v>
      </c>
      <c r="B27" s="32">
        <v>1</v>
      </c>
      <c r="C27" s="29"/>
      <c r="D27" s="66"/>
      <c r="E27" s="69"/>
      <c r="F27" s="69"/>
      <c r="G27" s="69"/>
      <c r="H27" s="69"/>
      <c r="I27" s="57"/>
      <c r="K27" s="1"/>
      <c r="N27" s="1"/>
      <c r="Q27" s="1"/>
    </row>
    <row r="28" spans="1:24">
      <c r="A28" s="28" t="s">
        <v>30</v>
      </c>
      <c r="B28" s="32">
        <v>1</v>
      </c>
      <c r="C28" s="29"/>
      <c r="D28" s="66"/>
      <c r="E28" s="69"/>
      <c r="F28" s="69"/>
      <c r="G28" s="69"/>
      <c r="H28" s="69"/>
      <c r="I28" s="57"/>
      <c r="K28" s="1"/>
      <c r="N28" s="1"/>
      <c r="O28" s="1"/>
      <c r="Q28" s="1"/>
    </row>
    <row r="29" spans="1:24" ht="15.75" thickBot="1">
      <c r="A29" s="14" t="s">
        <v>4</v>
      </c>
      <c r="B29" s="15">
        <v>0.88200000000000001</v>
      </c>
      <c r="C29" s="15" t="s">
        <v>0</v>
      </c>
      <c r="D29" s="67"/>
      <c r="E29" s="70"/>
      <c r="F29" s="70"/>
      <c r="G29" s="70"/>
      <c r="H29" s="70"/>
      <c r="I29" s="58"/>
      <c r="N29" s="1"/>
      <c r="O29" s="1"/>
    </row>
    <row r="30" spans="1:24">
      <c r="N30" s="1"/>
    </row>
    <row r="32" spans="1:24" ht="15.75" thickBot="1"/>
    <row r="33" spans="1:13" ht="15.75" thickBot="1">
      <c r="A33" s="59" t="s">
        <v>28</v>
      </c>
      <c r="B33" s="60"/>
      <c r="C33" s="61"/>
      <c r="D33" s="71" t="s">
        <v>23</v>
      </c>
      <c r="E33" s="72"/>
      <c r="F33" s="73" t="s">
        <v>24</v>
      </c>
      <c r="G33" s="74"/>
      <c r="H33" s="73" t="s">
        <v>25</v>
      </c>
      <c r="I33" s="74"/>
      <c r="K33" s="1"/>
    </row>
    <row r="34" spans="1:13" ht="15.75" thickBot="1">
      <c r="A34" s="62"/>
      <c r="B34" s="63"/>
      <c r="C34" s="64"/>
      <c r="D34" s="30" t="s">
        <v>26</v>
      </c>
      <c r="E34" s="31" t="s">
        <v>27</v>
      </c>
      <c r="F34" s="30" t="s">
        <v>26</v>
      </c>
      <c r="G34" s="31" t="s">
        <v>27</v>
      </c>
      <c r="H34" s="30" t="s">
        <v>26</v>
      </c>
      <c r="I34" s="31" t="s">
        <v>27</v>
      </c>
    </row>
    <row r="35" spans="1:13" ht="14.45" customHeight="1">
      <c r="A35" s="7" t="s">
        <v>1</v>
      </c>
      <c r="B35" s="8">
        <v>133</v>
      </c>
      <c r="C35" s="8"/>
      <c r="D35" s="65">
        <v>0.79881999999999997</v>
      </c>
      <c r="E35" s="68">
        <f>((D35-Setup!$B$8)/Setup!$B$8)*100</f>
        <v>-8.7980088596611417</v>
      </c>
      <c r="F35" s="68">
        <v>2.479E-2</v>
      </c>
      <c r="G35" s="68">
        <f>((F35-Setup!$B$11)/Setup!$B$11)*100</f>
        <v>-15.513598255061007</v>
      </c>
      <c r="H35" s="68">
        <v>0.91020999999999996</v>
      </c>
      <c r="I35" s="56">
        <f>((H35-Setup!$B$10)/Setup!$B$10)*100</f>
        <v>-1.1147553806692525</v>
      </c>
      <c r="L35" s="44"/>
      <c r="M35" s="44"/>
    </row>
    <row r="36" spans="1:13">
      <c r="A36" s="10" t="s">
        <v>2</v>
      </c>
      <c r="B36" s="11">
        <v>96</v>
      </c>
      <c r="C36" s="11"/>
      <c r="D36" s="66"/>
      <c r="E36" s="69"/>
      <c r="F36" s="69"/>
      <c r="G36" s="69"/>
      <c r="H36" s="69"/>
      <c r="I36" s="57"/>
      <c r="L36" s="44"/>
      <c r="M36" s="44"/>
    </row>
    <row r="37" spans="1:13">
      <c r="A37" s="10" t="s">
        <v>3</v>
      </c>
      <c r="B37" s="13">
        <f>B35/B36</f>
        <v>1.3854166666666667</v>
      </c>
      <c r="C37" s="11"/>
      <c r="D37" s="66"/>
      <c r="E37" s="69"/>
      <c r="F37" s="69"/>
      <c r="G37" s="69"/>
      <c r="H37" s="69"/>
      <c r="I37" s="57"/>
      <c r="K37" s="26"/>
      <c r="L37" s="44"/>
      <c r="M37" s="44"/>
    </row>
    <row r="38" spans="1:13">
      <c r="A38" s="10" t="s">
        <v>5</v>
      </c>
      <c r="B38" s="13">
        <f>B35*B36</f>
        <v>12768</v>
      </c>
      <c r="C38" s="11"/>
      <c r="D38" s="66"/>
      <c r="E38" s="69"/>
      <c r="F38" s="69"/>
      <c r="G38" s="69"/>
      <c r="H38" s="69"/>
      <c r="I38" s="57"/>
      <c r="K38" s="26" t="s">
        <v>31</v>
      </c>
      <c r="L38" s="44"/>
      <c r="M38" s="44"/>
    </row>
    <row r="39" spans="1:13">
      <c r="A39" s="28" t="s">
        <v>29</v>
      </c>
      <c r="B39" s="32">
        <v>1</v>
      </c>
      <c r="C39" s="29"/>
      <c r="D39" s="66"/>
      <c r="E39" s="69"/>
      <c r="F39" s="69"/>
      <c r="G39" s="69"/>
      <c r="H39" s="69"/>
      <c r="I39" s="57"/>
      <c r="K39" s="1"/>
      <c r="L39" s="44"/>
      <c r="M39" s="44"/>
    </row>
    <row r="40" spans="1:13">
      <c r="A40" s="28" t="s">
        <v>30</v>
      </c>
      <c r="B40" s="32">
        <v>1</v>
      </c>
      <c r="C40" s="29"/>
      <c r="D40" s="66"/>
      <c r="E40" s="69"/>
      <c r="F40" s="69"/>
      <c r="G40" s="69"/>
      <c r="H40" s="69"/>
      <c r="I40" s="57"/>
      <c r="L40" s="44"/>
      <c r="M40" s="44"/>
    </row>
    <row r="41" spans="1:13" ht="15.75" thickBot="1">
      <c r="A41" s="14" t="s">
        <v>4</v>
      </c>
      <c r="B41" s="15">
        <v>15.391</v>
      </c>
      <c r="C41" s="15" t="s">
        <v>0</v>
      </c>
      <c r="D41" s="67"/>
      <c r="E41" s="70"/>
      <c r="F41" s="70"/>
      <c r="G41" s="70"/>
      <c r="H41" s="70"/>
      <c r="I41" s="58"/>
      <c r="L41" s="44"/>
      <c r="M41" s="44"/>
    </row>
    <row r="42" spans="1:13">
      <c r="A42" s="7" t="s">
        <v>1</v>
      </c>
      <c r="B42" s="8">
        <v>133</v>
      </c>
      <c r="C42" s="8"/>
      <c r="D42" s="65">
        <v>0.65159</v>
      </c>
      <c r="E42" s="68">
        <f>((D42-Setup!$B$8)/Setup!$B$8)*100</f>
        <v>-25.607389140064846</v>
      </c>
      <c r="F42" s="68">
        <v>1.745E-2</v>
      </c>
      <c r="G42" s="68">
        <f>((F42-Setup!$B$11)/Setup!$B$11)*100</f>
        <v>-40.528934632949351</v>
      </c>
      <c r="H42" s="68">
        <v>0.86045000000000005</v>
      </c>
      <c r="I42" s="56">
        <f>((H42-Setup!$B$10)/Setup!$B$10)*100</f>
        <v>-6.5206834327208556</v>
      </c>
      <c r="L42" s="44"/>
      <c r="M42" s="44"/>
    </row>
    <row r="43" spans="1:13">
      <c r="A43" s="10" t="s">
        <v>2</v>
      </c>
      <c r="B43" s="11">
        <v>96</v>
      </c>
      <c r="C43" s="11"/>
      <c r="D43" s="66"/>
      <c r="E43" s="69"/>
      <c r="F43" s="69"/>
      <c r="G43" s="69"/>
      <c r="H43" s="69"/>
      <c r="I43" s="57"/>
      <c r="L43" s="44"/>
      <c r="M43" s="44"/>
    </row>
    <row r="44" spans="1:13">
      <c r="A44" s="10" t="s">
        <v>3</v>
      </c>
      <c r="B44" s="13">
        <f>B42/B43</f>
        <v>1.3854166666666667</v>
      </c>
      <c r="C44" s="11"/>
      <c r="D44" s="66"/>
      <c r="E44" s="69"/>
      <c r="F44" s="69"/>
      <c r="G44" s="69"/>
      <c r="H44" s="69"/>
      <c r="I44" s="57"/>
      <c r="L44" s="44"/>
      <c r="M44" s="44"/>
    </row>
    <row r="45" spans="1:13">
      <c r="A45" s="10" t="s">
        <v>5</v>
      </c>
      <c r="B45" s="13">
        <f>B42*B43</f>
        <v>12768</v>
      </c>
      <c r="C45" s="11"/>
      <c r="D45" s="66"/>
      <c r="E45" s="69"/>
      <c r="F45" s="69"/>
      <c r="G45" s="69"/>
      <c r="H45" s="69"/>
      <c r="I45" s="57"/>
      <c r="K45" s="26" t="s">
        <v>32</v>
      </c>
      <c r="L45" s="44"/>
      <c r="M45" s="44"/>
    </row>
    <row r="46" spans="1:13">
      <c r="A46" s="28" t="s">
        <v>29</v>
      </c>
      <c r="B46" s="32">
        <v>1</v>
      </c>
      <c r="C46" s="29"/>
      <c r="D46" s="66"/>
      <c r="E46" s="69"/>
      <c r="F46" s="69"/>
      <c r="G46" s="69"/>
      <c r="H46" s="69"/>
      <c r="I46" s="57"/>
      <c r="K46" s="1"/>
      <c r="L46" s="44"/>
      <c r="M46" s="44"/>
    </row>
    <row r="47" spans="1:13">
      <c r="A47" s="28" t="s">
        <v>30</v>
      </c>
      <c r="B47" s="32">
        <v>1</v>
      </c>
      <c r="C47" s="29"/>
      <c r="D47" s="66"/>
      <c r="E47" s="69"/>
      <c r="F47" s="69"/>
      <c r="G47" s="69"/>
      <c r="H47" s="69"/>
      <c r="I47" s="57"/>
      <c r="K47" s="1"/>
      <c r="L47" s="44"/>
      <c r="M47" s="44"/>
    </row>
    <row r="48" spans="1:13" ht="15.75" thickBot="1">
      <c r="A48" s="14" t="s">
        <v>4</v>
      </c>
      <c r="B48" s="15">
        <v>17.664999999999999</v>
      </c>
      <c r="C48" s="15" t="s">
        <v>0</v>
      </c>
      <c r="D48" s="67"/>
      <c r="E48" s="70"/>
      <c r="F48" s="70"/>
      <c r="G48" s="70"/>
      <c r="H48" s="70"/>
      <c r="I48" s="58"/>
      <c r="L48" s="44"/>
      <c r="M48" s="44"/>
    </row>
    <row r="53" spans="1:9">
      <c r="A53" s="1"/>
      <c r="B53" s="1"/>
      <c r="D53" s="1"/>
      <c r="G53" s="4"/>
      <c r="H53" s="5"/>
      <c r="I53" s="4"/>
    </row>
    <row r="54" spans="1:9">
      <c r="A54" s="1"/>
      <c r="B54" s="1"/>
      <c r="G54" s="5"/>
      <c r="H54" s="4"/>
      <c r="I54" s="4"/>
    </row>
    <row r="55" spans="1:9">
      <c r="A55" s="1"/>
    </row>
  </sheetData>
  <mergeCells count="34">
    <mergeCell ref="A7:B7"/>
    <mergeCell ref="D14:E14"/>
    <mergeCell ref="F14:G14"/>
    <mergeCell ref="H14:I14"/>
    <mergeCell ref="A1:J3"/>
    <mergeCell ref="I35:I41"/>
    <mergeCell ref="D16:D22"/>
    <mergeCell ref="E16:E22"/>
    <mergeCell ref="F16:F22"/>
    <mergeCell ref="G16:G22"/>
    <mergeCell ref="H16:H22"/>
    <mergeCell ref="I16:I22"/>
    <mergeCell ref="D23:D29"/>
    <mergeCell ref="E23:E29"/>
    <mergeCell ref="F23:F29"/>
    <mergeCell ref="G23:G29"/>
    <mergeCell ref="H23:H29"/>
    <mergeCell ref="I23:I29"/>
    <mergeCell ref="I42:I48"/>
    <mergeCell ref="A14:C15"/>
    <mergeCell ref="A33:C34"/>
    <mergeCell ref="D42:D48"/>
    <mergeCell ref="E42:E48"/>
    <mergeCell ref="F42:F48"/>
    <mergeCell ref="G42:G48"/>
    <mergeCell ref="H42:H48"/>
    <mergeCell ref="D33:E33"/>
    <mergeCell ref="F33:G33"/>
    <mergeCell ref="H33:I33"/>
    <mergeCell ref="D35:D41"/>
    <mergeCell ref="E35:E41"/>
    <mergeCell ref="F35:F41"/>
    <mergeCell ref="G35:G41"/>
    <mergeCell ref="H35:H41"/>
  </mergeCells>
  <phoneticPr fontId="4"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A1:U54"/>
  <sheetViews>
    <sheetView topLeftCell="A5" zoomScale="80" zoomScaleNormal="80" workbookViewId="0">
      <selection activeCell="A7" sqref="A7"/>
    </sheetView>
  </sheetViews>
  <sheetFormatPr baseColWidth="10" defaultColWidth="9.140625" defaultRowHeight="15"/>
  <cols>
    <col min="1" max="1" width="10.28515625" customWidth="1"/>
    <col min="4" max="4" width="11.140625" customWidth="1"/>
    <col min="6" max="6" width="10" customWidth="1"/>
    <col min="8" max="8" width="9.7109375" customWidth="1"/>
  </cols>
  <sheetData>
    <row r="1" spans="1:21" ht="14.45" customHeight="1">
      <c r="A1" s="53" t="s">
        <v>42</v>
      </c>
      <c r="B1" s="54"/>
      <c r="C1" s="54"/>
      <c r="D1" s="54"/>
      <c r="E1" s="54"/>
      <c r="F1" s="54"/>
      <c r="G1" s="54"/>
      <c r="H1" s="54"/>
      <c r="I1" s="54"/>
      <c r="J1" s="54"/>
    </row>
    <row r="2" spans="1:21">
      <c r="A2" s="54"/>
      <c r="B2" s="54"/>
      <c r="C2" s="54"/>
      <c r="D2" s="54"/>
      <c r="E2" s="54"/>
      <c r="F2" s="54"/>
      <c r="G2" s="54"/>
      <c r="H2" s="54"/>
      <c r="I2" s="54"/>
      <c r="J2" s="54"/>
    </row>
    <row r="3" spans="1:21">
      <c r="A3" s="54"/>
      <c r="B3" s="54"/>
      <c r="C3" s="54"/>
      <c r="D3" s="54"/>
      <c r="E3" s="54"/>
      <c r="F3" s="54"/>
      <c r="G3" s="54"/>
      <c r="H3" s="54"/>
      <c r="I3" s="54"/>
      <c r="J3" s="54"/>
    </row>
    <row r="4" spans="1:21">
      <c r="A4" s="53" t="s">
        <v>43</v>
      </c>
      <c r="B4" s="54"/>
      <c r="C4" s="54"/>
      <c r="D4" s="54"/>
      <c r="E4" s="54"/>
      <c r="F4" s="54"/>
      <c r="G4" s="54"/>
      <c r="H4" s="54"/>
      <c r="I4" s="36"/>
      <c r="J4" s="36"/>
    </row>
    <row r="5" spans="1:21">
      <c r="A5" s="54"/>
      <c r="B5" s="54"/>
      <c r="C5" s="54"/>
      <c r="D5" s="54"/>
      <c r="E5" s="54"/>
      <c r="F5" s="54"/>
      <c r="G5" s="54"/>
      <c r="H5" s="54"/>
      <c r="I5" s="36"/>
      <c r="J5" s="36"/>
      <c r="L5" s="48" t="s">
        <v>40</v>
      </c>
      <c r="M5" s="49">
        <v>5</v>
      </c>
      <c r="N5" s="49">
        <v>13</v>
      </c>
      <c r="O5" s="49">
        <v>21</v>
      </c>
      <c r="P5" s="49">
        <v>41</v>
      </c>
      <c r="Q5" s="49">
        <v>69</v>
      </c>
      <c r="R5" s="49">
        <v>105</v>
      </c>
      <c r="S5" s="49">
        <v>113</v>
      </c>
      <c r="T5" s="49">
        <v>121</v>
      </c>
      <c r="U5" s="49">
        <v>133</v>
      </c>
    </row>
    <row r="6" spans="1:21">
      <c r="A6" t="s">
        <v>49</v>
      </c>
      <c r="L6" s="29" t="s">
        <v>34</v>
      </c>
      <c r="M6" s="45">
        <v>0.65195999999999998</v>
      </c>
      <c r="N6" s="45">
        <v>0.78224000000000005</v>
      </c>
      <c r="O6" s="45">
        <v>0.81328999999999996</v>
      </c>
      <c r="P6" s="45">
        <v>0.85072000000000003</v>
      </c>
      <c r="Q6" s="45">
        <v>0.85951</v>
      </c>
      <c r="R6" s="45">
        <v>0.86778</v>
      </c>
      <c r="S6" s="45">
        <v>0.86424000000000001</v>
      </c>
      <c r="T6" s="45">
        <v>0.86965999999999999</v>
      </c>
      <c r="U6" s="45">
        <v>0.86855000000000004</v>
      </c>
    </row>
    <row r="7" spans="1:21" ht="15.75" thickBot="1">
      <c r="L7" s="29" t="s">
        <v>24</v>
      </c>
      <c r="M7" s="45">
        <v>2.5729999999999999E-2</v>
      </c>
      <c r="N7" s="45">
        <v>2.631E-2</v>
      </c>
      <c r="O7" s="45">
        <v>2.6849999999999999E-2</v>
      </c>
      <c r="P7" s="45">
        <v>2.5420000000000002E-2</v>
      </c>
      <c r="Q7" s="45">
        <v>2.6499999999999999E-2</v>
      </c>
      <c r="R7" s="45">
        <v>2.63E-2</v>
      </c>
      <c r="S7" s="45">
        <v>2.6100000000000002E-2</v>
      </c>
      <c r="T7" s="45">
        <v>2.614E-2</v>
      </c>
      <c r="U7" s="45">
        <v>2.571E-2</v>
      </c>
    </row>
    <row r="8" spans="1:21" ht="15.75" thickBot="1">
      <c r="D8" s="71" t="s">
        <v>23</v>
      </c>
      <c r="E8" s="72"/>
      <c r="F8" s="73" t="s">
        <v>24</v>
      </c>
      <c r="G8" s="74"/>
      <c r="H8" s="73" t="s">
        <v>25</v>
      </c>
      <c r="I8" s="74"/>
      <c r="L8" s="46" t="s">
        <v>25</v>
      </c>
      <c r="M8" s="47">
        <v>0.58435999999999999</v>
      </c>
      <c r="N8" s="47">
        <v>0.82242000000000004</v>
      </c>
      <c r="O8" s="47">
        <v>0.87119000000000002</v>
      </c>
      <c r="P8" s="47">
        <v>1.0071300000000001</v>
      </c>
      <c r="Q8" s="47">
        <v>0.98612999999999995</v>
      </c>
      <c r="R8" s="47">
        <v>1.01278</v>
      </c>
      <c r="S8" s="47">
        <v>1.0122</v>
      </c>
      <c r="T8" s="47">
        <v>1.02332</v>
      </c>
      <c r="U8" s="47">
        <v>1.0358700000000001</v>
      </c>
    </row>
    <row r="9" spans="1:21" ht="15.75" thickBot="1">
      <c r="D9" s="25" t="s">
        <v>26</v>
      </c>
      <c r="E9" s="24" t="s">
        <v>27</v>
      </c>
      <c r="F9" s="25" t="s">
        <v>26</v>
      </c>
      <c r="G9" s="24" t="s">
        <v>27</v>
      </c>
      <c r="H9" s="25" t="s">
        <v>26</v>
      </c>
      <c r="I9" s="24" t="s">
        <v>27</v>
      </c>
    </row>
    <row r="10" spans="1:21">
      <c r="A10" s="7" t="s">
        <v>1</v>
      </c>
      <c r="B10" s="8">
        <v>133</v>
      </c>
      <c r="C10" s="9"/>
      <c r="D10" s="83">
        <v>0.86855000000000004</v>
      </c>
      <c r="E10" s="80">
        <f>((D10-Setup!$B$8)/Setup!$B$8)*100</f>
        <v>-0.83687263095400599</v>
      </c>
      <c r="F10" s="83">
        <v>2.571E-2</v>
      </c>
      <c r="G10" s="80">
        <f>((F10-Setup!$B$11)/Setup!$B$11)*100</f>
        <v>-12.378160997886987</v>
      </c>
      <c r="H10" s="89">
        <v>1.0358700000000001</v>
      </c>
      <c r="I10" s="80">
        <f>((H10-Setup!$B$10)/Setup!$B$10)*100</f>
        <v>12.536951191292287</v>
      </c>
    </row>
    <row r="11" spans="1:21">
      <c r="A11" s="10" t="s">
        <v>2</v>
      </c>
      <c r="B11" s="11">
        <v>6</v>
      </c>
      <c r="C11" s="12"/>
      <c r="D11" s="84"/>
      <c r="E11" s="81"/>
      <c r="F11" s="84"/>
      <c r="G11" s="81"/>
      <c r="H11" s="90"/>
      <c r="I11" s="81"/>
    </row>
    <row r="12" spans="1:21">
      <c r="A12" s="10" t="s">
        <v>3</v>
      </c>
      <c r="B12" s="13">
        <f>B10/B11</f>
        <v>22.166666666666668</v>
      </c>
      <c r="C12" s="12"/>
      <c r="D12" s="84"/>
      <c r="E12" s="81"/>
      <c r="F12" s="84"/>
      <c r="G12" s="81"/>
      <c r="H12" s="90"/>
      <c r="I12" s="81"/>
    </row>
    <row r="13" spans="1:21">
      <c r="A13" s="10" t="s">
        <v>5</v>
      </c>
      <c r="B13" s="13">
        <f>B10*B11</f>
        <v>798</v>
      </c>
      <c r="C13" s="12"/>
      <c r="D13" s="84"/>
      <c r="E13" s="81"/>
      <c r="F13" s="84"/>
      <c r="G13" s="81"/>
      <c r="H13" s="90"/>
      <c r="I13" s="81"/>
    </row>
    <row r="14" spans="1:21" ht="15.75" thickBot="1">
      <c r="A14" s="14" t="s">
        <v>4</v>
      </c>
      <c r="B14" s="15">
        <v>4.5460000000000003</v>
      </c>
      <c r="C14" s="16" t="s">
        <v>0</v>
      </c>
      <c r="D14" s="85"/>
      <c r="E14" s="82"/>
      <c r="F14" s="85"/>
      <c r="G14" s="82"/>
      <c r="H14" s="91"/>
      <c r="I14" s="82"/>
    </row>
    <row r="15" spans="1:21">
      <c r="A15" s="7" t="s">
        <v>1</v>
      </c>
      <c r="B15" s="8">
        <v>105</v>
      </c>
      <c r="C15" s="9"/>
      <c r="D15" s="83">
        <v>0.86778</v>
      </c>
      <c r="E15" s="80">
        <f>((D15-Setup!$B$8)/Setup!$B$8)*100</f>
        <v>-0.92478421701602909</v>
      </c>
      <c r="F15" s="83">
        <v>2.63E-2</v>
      </c>
      <c r="G15" s="80">
        <f>((F15-Setup!$B$11)/Setup!$B$11)*100</f>
        <v>-10.367391452525389</v>
      </c>
      <c r="H15" s="89">
        <v>1.01278</v>
      </c>
      <c r="I15" s="80">
        <f>((H15-Setup!$B$10)/Setup!$B$10)*100</f>
        <v>10.028452824695181</v>
      </c>
    </row>
    <row r="16" spans="1:21">
      <c r="A16" s="10" t="s">
        <v>2</v>
      </c>
      <c r="B16" s="11">
        <v>6</v>
      </c>
      <c r="C16" s="12"/>
      <c r="D16" s="84"/>
      <c r="E16" s="81"/>
      <c r="F16" s="84"/>
      <c r="G16" s="81"/>
      <c r="H16" s="90"/>
      <c r="I16" s="81"/>
    </row>
    <row r="17" spans="1:9">
      <c r="A17" s="10" t="s">
        <v>3</v>
      </c>
      <c r="B17" s="13">
        <f>B15/B16</f>
        <v>17.5</v>
      </c>
      <c r="C17" s="12"/>
      <c r="D17" s="84"/>
      <c r="E17" s="81"/>
      <c r="F17" s="84"/>
      <c r="G17" s="81"/>
      <c r="H17" s="90"/>
      <c r="I17" s="81"/>
    </row>
    <row r="18" spans="1:9">
      <c r="A18" s="10" t="s">
        <v>5</v>
      </c>
      <c r="B18" s="13">
        <f>B15*B16</f>
        <v>630</v>
      </c>
      <c r="C18" s="12"/>
      <c r="D18" s="84"/>
      <c r="E18" s="81"/>
      <c r="F18" s="84"/>
      <c r="G18" s="81"/>
      <c r="H18" s="90"/>
      <c r="I18" s="81"/>
    </row>
    <row r="19" spans="1:9" ht="15.75" thickBot="1">
      <c r="A19" s="14" t="s">
        <v>4</v>
      </c>
      <c r="B19" s="15">
        <v>3.468</v>
      </c>
      <c r="C19" s="16" t="s">
        <v>0</v>
      </c>
      <c r="D19" s="85"/>
      <c r="E19" s="82"/>
      <c r="F19" s="85"/>
      <c r="G19" s="82"/>
      <c r="H19" s="91"/>
      <c r="I19" s="82"/>
    </row>
    <row r="20" spans="1:9">
      <c r="A20" s="7" t="s">
        <v>1</v>
      </c>
      <c r="B20" s="8">
        <v>69</v>
      </c>
      <c r="C20" s="9"/>
      <c r="D20" s="83">
        <v>0.85951</v>
      </c>
      <c r="E20" s="80">
        <f>((D20-Setup!$B$8)/Setup!$B$8)*100</f>
        <v>-1.8689774855002963</v>
      </c>
      <c r="F20" s="83">
        <v>2.6499999999999999E-2</v>
      </c>
      <c r="G20" s="80">
        <f>((F20-Setup!$B$11)/Setup!$B$11)*100</f>
        <v>-9.6857746574875634</v>
      </c>
      <c r="H20" s="83">
        <v>0.98612999999999995</v>
      </c>
      <c r="I20" s="80">
        <f>((H20-Setup!$B$10)/Setup!$B$10)*100</f>
        <v>7.1331959399046703</v>
      </c>
    </row>
    <row r="21" spans="1:9">
      <c r="A21" s="10" t="s">
        <v>2</v>
      </c>
      <c r="B21" s="11">
        <v>6</v>
      </c>
      <c r="C21" s="12"/>
      <c r="D21" s="84"/>
      <c r="E21" s="81"/>
      <c r="F21" s="84"/>
      <c r="G21" s="81"/>
      <c r="H21" s="84"/>
      <c r="I21" s="81"/>
    </row>
    <row r="22" spans="1:9">
      <c r="A22" s="10" t="s">
        <v>3</v>
      </c>
      <c r="B22" s="13">
        <f>B20/B21</f>
        <v>11.5</v>
      </c>
      <c r="C22" s="12"/>
      <c r="D22" s="84"/>
      <c r="E22" s="81"/>
      <c r="F22" s="84"/>
      <c r="G22" s="81"/>
      <c r="H22" s="84"/>
      <c r="I22" s="81"/>
    </row>
    <row r="23" spans="1:9">
      <c r="A23" s="10" t="s">
        <v>5</v>
      </c>
      <c r="B23" s="13">
        <f>B20*B21</f>
        <v>414</v>
      </c>
      <c r="C23" s="12"/>
      <c r="D23" s="84"/>
      <c r="E23" s="81"/>
      <c r="F23" s="84"/>
      <c r="G23" s="81"/>
      <c r="H23" s="84"/>
      <c r="I23" s="81"/>
    </row>
    <row r="24" spans="1:9" ht="15.75" thickBot="1">
      <c r="A24" s="14" t="s">
        <v>4</v>
      </c>
      <c r="B24" s="15">
        <v>2.1970000000000001</v>
      </c>
      <c r="C24" s="16" t="s">
        <v>0</v>
      </c>
      <c r="D24" s="85"/>
      <c r="E24" s="82"/>
      <c r="F24" s="85"/>
      <c r="G24" s="82"/>
      <c r="H24" s="85"/>
      <c r="I24" s="82"/>
    </row>
    <row r="25" spans="1:9">
      <c r="A25" s="7" t="s">
        <v>1</v>
      </c>
      <c r="B25" s="8">
        <v>121</v>
      </c>
      <c r="C25" s="9"/>
      <c r="D25" s="83">
        <v>0.86965999999999999</v>
      </c>
      <c r="E25" s="80">
        <f>((D25-Setup!$B$8)/Setup!$B$8)*100</f>
        <v>-0.71014294195551941</v>
      </c>
      <c r="F25" s="83">
        <v>2.614E-2</v>
      </c>
      <c r="G25" s="80">
        <f>((F25-Setup!$B$11)/Setup!$B$11)*100</f>
        <v>-10.912684888555654</v>
      </c>
      <c r="H25" s="89">
        <v>1.02332</v>
      </c>
      <c r="I25" s="80">
        <f>((H25-Setup!$B$10)/Setup!$B$10)*100</f>
        <v>11.173518774627333</v>
      </c>
    </row>
    <row r="26" spans="1:9">
      <c r="A26" s="10" t="s">
        <v>2</v>
      </c>
      <c r="B26" s="11">
        <v>6</v>
      </c>
      <c r="C26" s="12"/>
      <c r="D26" s="84"/>
      <c r="E26" s="81"/>
      <c r="F26" s="84"/>
      <c r="G26" s="81"/>
      <c r="H26" s="90"/>
      <c r="I26" s="81"/>
    </row>
    <row r="27" spans="1:9">
      <c r="A27" s="10" t="s">
        <v>3</v>
      </c>
      <c r="B27" s="13">
        <f>B25/B26</f>
        <v>20.166666666666668</v>
      </c>
      <c r="C27" s="12"/>
      <c r="D27" s="84"/>
      <c r="E27" s="81"/>
      <c r="F27" s="84"/>
      <c r="G27" s="81"/>
      <c r="H27" s="90"/>
      <c r="I27" s="81"/>
    </row>
    <row r="28" spans="1:9">
      <c r="A28" s="10" t="s">
        <v>5</v>
      </c>
      <c r="B28" s="13">
        <f>B25*B26</f>
        <v>726</v>
      </c>
      <c r="C28" s="12"/>
      <c r="D28" s="84"/>
      <c r="E28" s="81"/>
      <c r="F28" s="84"/>
      <c r="G28" s="81"/>
      <c r="H28" s="90"/>
      <c r="I28" s="81"/>
    </row>
    <row r="29" spans="1:9" ht="15.75" thickBot="1">
      <c r="A29" s="14" t="s">
        <v>4</v>
      </c>
      <c r="B29" s="15">
        <v>4.2409999999999997</v>
      </c>
      <c r="C29" s="16" t="s">
        <v>0</v>
      </c>
      <c r="D29" s="85"/>
      <c r="E29" s="82"/>
      <c r="F29" s="85"/>
      <c r="G29" s="82"/>
      <c r="H29" s="91"/>
      <c r="I29" s="82"/>
    </row>
    <row r="30" spans="1:9">
      <c r="A30" s="7" t="s">
        <v>1</v>
      </c>
      <c r="B30" s="8">
        <v>113</v>
      </c>
      <c r="C30" s="9"/>
      <c r="D30" s="83">
        <v>0.86424000000000001</v>
      </c>
      <c r="E30" s="80">
        <f>((D30-Setup!$B$8)/Setup!$B$8)*100</f>
        <v>-1.3289491711193295</v>
      </c>
      <c r="F30" s="83">
        <v>2.6100000000000002E-2</v>
      </c>
      <c r="G30" s="80">
        <f>((F30-Setup!$B$11)/Setup!$B$11)*100</f>
        <v>-11.049008247563215</v>
      </c>
      <c r="H30" s="89">
        <v>1.0122</v>
      </c>
      <c r="I30" s="80">
        <f>((H30-Setup!$B$10)/Setup!$B$10)*100</f>
        <v>9.965441605438949</v>
      </c>
    </row>
    <row r="31" spans="1:9">
      <c r="A31" s="10" t="s">
        <v>2</v>
      </c>
      <c r="B31" s="11">
        <v>6</v>
      </c>
      <c r="C31" s="12"/>
      <c r="D31" s="84"/>
      <c r="E31" s="81"/>
      <c r="F31" s="84"/>
      <c r="G31" s="81"/>
      <c r="H31" s="90"/>
      <c r="I31" s="81"/>
    </row>
    <row r="32" spans="1:9">
      <c r="A32" s="10" t="s">
        <v>3</v>
      </c>
      <c r="B32" s="13">
        <f>B30/B31</f>
        <v>18.833333333333332</v>
      </c>
      <c r="C32" s="12"/>
      <c r="D32" s="84"/>
      <c r="E32" s="81"/>
      <c r="F32" s="84"/>
      <c r="G32" s="81"/>
      <c r="H32" s="90"/>
      <c r="I32" s="81"/>
    </row>
    <row r="33" spans="1:9">
      <c r="A33" s="10" t="s">
        <v>5</v>
      </c>
      <c r="B33" s="13">
        <f>B30*B31</f>
        <v>678</v>
      </c>
      <c r="C33" s="12"/>
      <c r="D33" s="84"/>
      <c r="E33" s="81"/>
      <c r="F33" s="84"/>
      <c r="G33" s="81"/>
      <c r="H33" s="90"/>
      <c r="I33" s="81"/>
    </row>
    <row r="34" spans="1:9" ht="15.75" thickBot="1">
      <c r="A34" s="14" t="s">
        <v>4</v>
      </c>
      <c r="B34" s="15">
        <v>3.556</v>
      </c>
      <c r="C34" s="16" t="s">
        <v>0</v>
      </c>
      <c r="D34" s="85"/>
      <c r="E34" s="82"/>
      <c r="F34" s="85"/>
      <c r="G34" s="82"/>
      <c r="H34" s="91"/>
      <c r="I34" s="82"/>
    </row>
    <row r="35" spans="1:9">
      <c r="A35" s="7" t="s">
        <v>1</v>
      </c>
      <c r="B35" s="8">
        <v>21</v>
      </c>
      <c r="C35" s="9"/>
      <c r="D35" s="83">
        <v>0.81328999999999996</v>
      </c>
      <c r="E35" s="80">
        <f>((D35-Setup!$B$8)/Setup!$B$8)*100</f>
        <v>-7.1459560670411513</v>
      </c>
      <c r="F35" s="83">
        <v>2.6849999999999999E-2</v>
      </c>
      <c r="G35" s="80">
        <f>((F35-Setup!$B$11)/Setup!$B$11)*100</f>
        <v>-8.4929452661713629</v>
      </c>
      <c r="H35" s="86">
        <v>0.87119000000000002</v>
      </c>
      <c r="I35" s="80">
        <f>((H35-Setup!$B$10)/Setup!$B$10)*100</f>
        <v>-5.353889476148626</v>
      </c>
    </row>
    <row r="36" spans="1:9">
      <c r="A36" s="10" t="s">
        <v>2</v>
      </c>
      <c r="B36" s="11">
        <v>6</v>
      </c>
      <c r="C36" s="12"/>
      <c r="D36" s="84"/>
      <c r="E36" s="81"/>
      <c r="F36" s="84"/>
      <c r="G36" s="81"/>
      <c r="H36" s="87"/>
      <c r="I36" s="81"/>
    </row>
    <row r="37" spans="1:9">
      <c r="A37" s="10" t="s">
        <v>3</v>
      </c>
      <c r="B37" s="13">
        <f>B35/B36</f>
        <v>3.5</v>
      </c>
      <c r="C37" s="12"/>
      <c r="D37" s="84"/>
      <c r="E37" s="81"/>
      <c r="F37" s="84"/>
      <c r="G37" s="81"/>
      <c r="H37" s="87"/>
      <c r="I37" s="81"/>
    </row>
    <row r="38" spans="1:9">
      <c r="A38" s="10" t="s">
        <v>5</v>
      </c>
      <c r="B38" s="13">
        <f>B35*B36</f>
        <v>126</v>
      </c>
      <c r="C38" s="12"/>
      <c r="D38" s="84"/>
      <c r="E38" s="81"/>
      <c r="F38" s="84"/>
      <c r="G38" s="81"/>
      <c r="H38" s="87"/>
      <c r="I38" s="81"/>
    </row>
    <row r="39" spans="1:9" ht="15.75" thickBot="1">
      <c r="A39" s="14" t="s">
        <v>4</v>
      </c>
      <c r="B39" s="15">
        <v>1.9990000000000001</v>
      </c>
      <c r="C39" s="16" t="s">
        <v>0</v>
      </c>
      <c r="D39" s="85"/>
      <c r="E39" s="82"/>
      <c r="F39" s="85"/>
      <c r="G39" s="82"/>
      <c r="H39" s="88"/>
      <c r="I39" s="82"/>
    </row>
    <row r="40" spans="1:9">
      <c r="A40" s="7" t="s">
        <v>1</v>
      </c>
      <c r="B40" s="8">
        <v>5</v>
      </c>
      <c r="C40" s="9"/>
      <c r="D40" s="83">
        <v>0.65195999999999998</v>
      </c>
      <c r="E40" s="80">
        <f>((D40-Setup!$B$8)/Setup!$B$8)*100</f>
        <v>-25.565145910398684</v>
      </c>
      <c r="F40" s="83">
        <v>2.5729999999999999E-2</v>
      </c>
      <c r="G40" s="80">
        <f>((F40-Setup!$B$11)/Setup!$B$11)*100</f>
        <v>-12.309999318383207</v>
      </c>
      <c r="H40" s="86">
        <v>0.58435999999999999</v>
      </c>
      <c r="I40" s="80">
        <f>((H40-Setup!$B$10)/Setup!$B$10)*100</f>
        <v>-36.515110199017684</v>
      </c>
    </row>
    <row r="41" spans="1:9">
      <c r="A41" s="10" t="s">
        <v>2</v>
      </c>
      <c r="B41" s="11">
        <v>6</v>
      </c>
      <c r="C41" s="12"/>
      <c r="D41" s="84"/>
      <c r="E41" s="81"/>
      <c r="F41" s="84"/>
      <c r="G41" s="81"/>
      <c r="H41" s="87"/>
      <c r="I41" s="81"/>
    </row>
    <row r="42" spans="1:9">
      <c r="A42" s="10" t="s">
        <v>3</v>
      </c>
      <c r="B42" s="13">
        <f>B40/B41</f>
        <v>0.83333333333333337</v>
      </c>
      <c r="C42" s="12"/>
      <c r="D42" s="84"/>
      <c r="E42" s="81"/>
      <c r="F42" s="84"/>
      <c r="G42" s="81"/>
      <c r="H42" s="87"/>
      <c r="I42" s="81"/>
    </row>
    <row r="43" spans="1:9">
      <c r="A43" s="10" t="s">
        <v>5</v>
      </c>
      <c r="B43" s="13">
        <f>B40*B41</f>
        <v>30</v>
      </c>
      <c r="C43" s="12"/>
      <c r="D43" s="84"/>
      <c r="E43" s="81"/>
      <c r="F43" s="84"/>
      <c r="G43" s="81"/>
      <c r="H43" s="87"/>
      <c r="I43" s="81"/>
    </row>
    <row r="44" spans="1:9" ht="15.75" thickBot="1">
      <c r="A44" s="14" t="s">
        <v>4</v>
      </c>
      <c r="B44" s="15">
        <v>1.151</v>
      </c>
      <c r="C44" s="16" t="s">
        <v>0</v>
      </c>
      <c r="D44" s="85"/>
      <c r="E44" s="82"/>
      <c r="F44" s="85"/>
      <c r="G44" s="82"/>
      <c r="H44" s="88"/>
      <c r="I44" s="82"/>
    </row>
    <row r="45" spans="1:9">
      <c r="A45" s="7" t="s">
        <v>1</v>
      </c>
      <c r="B45" s="8">
        <v>13</v>
      </c>
      <c r="C45" s="9"/>
      <c r="D45" s="83">
        <v>0.78224000000000005</v>
      </c>
      <c r="E45" s="80">
        <f>((D45-Setup!$B$8)/Setup!$B$8)*100</f>
        <v>-10.690962232269255</v>
      </c>
      <c r="F45" s="83">
        <v>2.631E-2</v>
      </c>
      <c r="G45" s="80">
        <f>((F45-Setup!$B$11)/Setup!$B$11)*100</f>
        <v>-10.333310612773499</v>
      </c>
      <c r="H45" s="86">
        <v>0.82242000000000004</v>
      </c>
      <c r="I45" s="80">
        <f>((H45-Setup!$B$10)/Setup!$B$10)*100</f>
        <v>-10.652263895331846</v>
      </c>
    </row>
    <row r="46" spans="1:9">
      <c r="A46" s="10" t="s">
        <v>2</v>
      </c>
      <c r="B46" s="11">
        <v>6</v>
      </c>
      <c r="C46" s="12"/>
      <c r="D46" s="84"/>
      <c r="E46" s="81"/>
      <c r="F46" s="84"/>
      <c r="G46" s="81"/>
      <c r="H46" s="87"/>
      <c r="I46" s="81"/>
    </row>
    <row r="47" spans="1:9">
      <c r="A47" s="10" t="s">
        <v>3</v>
      </c>
      <c r="B47" s="13">
        <f>B45/B46</f>
        <v>2.1666666666666665</v>
      </c>
      <c r="C47" s="12"/>
      <c r="D47" s="84"/>
      <c r="E47" s="81"/>
      <c r="F47" s="84"/>
      <c r="G47" s="81"/>
      <c r="H47" s="87"/>
      <c r="I47" s="81"/>
    </row>
    <row r="48" spans="1:9">
      <c r="A48" s="10" t="s">
        <v>5</v>
      </c>
      <c r="B48" s="13">
        <f>B45*B46</f>
        <v>78</v>
      </c>
      <c r="C48" s="12"/>
      <c r="D48" s="84"/>
      <c r="E48" s="81"/>
      <c r="F48" s="84"/>
      <c r="G48" s="81"/>
      <c r="H48" s="87"/>
      <c r="I48" s="81"/>
    </row>
    <row r="49" spans="1:9" ht="15.75" thickBot="1">
      <c r="A49" s="14" t="s">
        <v>4</v>
      </c>
      <c r="B49" s="15">
        <v>1.4379999999999999</v>
      </c>
      <c r="C49" s="16" t="s">
        <v>0</v>
      </c>
      <c r="D49" s="85"/>
      <c r="E49" s="82"/>
      <c r="F49" s="85"/>
      <c r="G49" s="82"/>
      <c r="H49" s="88"/>
      <c r="I49" s="82"/>
    </row>
    <row r="50" spans="1:9">
      <c r="A50" s="7" t="s">
        <v>1</v>
      </c>
      <c r="B50" s="8">
        <v>41</v>
      </c>
      <c r="C50" s="9"/>
      <c r="D50" s="83">
        <v>0.85072000000000003</v>
      </c>
      <c r="E50" s="80">
        <f>((D50-Setup!$B$8)/Setup!$B$8)*100</f>
        <v>-2.8725396172991688</v>
      </c>
      <c r="F50" s="83">
        <v>2.5420000000000002E-2</v>
      </c>
      <c r="G50" s="80">
        <f>((F50-Setup!$B$11)/Setup!$B$11)*100</f>
        <v>-13.366505350691835</v>
      </c>
      <c r="H50" s="89">
        <v>1.0071300000000001</v>
      </c>
      <c r="I50" s="80">
        <f>((H50-Setup!$B$10)/Setup!$B$10)*100</f>
        <v>9.4146366371129613</v>
      </c>
    </row>
    <row r="51" spans="1:9">
      <c r="A51" s="10" t="s">
        <v>2</v>
      </c>
      <c r="B51" s="11">
        <v>6</v>
      </c>
      <c r="C51" s="12"/>
      <c r="D51" s="84"/>
      <c r="E51" s="81"/>
      <c r="F51" s="84"/>
      <c r="G51" s="81"/>
      <c r="H51" s="90"/>
      <c r="I51" s="81"/>
    </row>
    <row r="52" spans="1:9">
      <c r="A52" s="10" t="s">
        <v>3</v>
      </c>
      <c r="B52" s="13">
        <f>B50/B51</f>
        <v>6.833333333333333</v>
      </c>
      <c r="C52" s="12"/>
      <c r="D52" s="84"/>
      <c r="E52" s="81"/>
      <c r="F52" s="84"/>
      <c r="G52" s="81"/>
      <c r="H52" s="90"/>
      <c r="I52" s="81"/>
    </row>
    <row r="53" spans="1:9">
      <c r="A53" s="10" t="s">
        <v>5</v>
      </c>
      <c r="B53" s="13">
        <f>B50*B51</f>
        <v>246</v>
      </c>
      <c r="C53" s="12"/>
      <c r="D53" s="84"/>
      <c r="E53" s="81"/>
      <c r="F53" s="84"/>
      <c r="G53" s="81"/>
      <c r="H53" s="90"/>
      <c r="I53" s="81"/>
    </row>
    <row r="54" spans="1:9" ht="15.75" thickBot="1">
      <c r="A54" s="14" t="s">
        <v>4</v>
      </c>
      <c r="B54" s="15">
        <v>1.9850000000000001</v>
      </c>
      <c r="C54" s="16" t="s">
        <v>0</v>
      </c>
      <c r="D54" s="85"/>
      <c r="E54" s="82"/>
      <c r="F54" s="85"/>
      <c r="G54" s="82"/>
      <c r="H54" s="91"/>
      <c r="I54" s="82"/>
    </row>
  </sheetData>
  <mergeCells count="59">
    <mergeCell ref="I50:I54"/>
    <mergeCell ref="D50:D54"/>
    <mergeCell ref="E50:E54"/>
    <mergeCell ref="F50:F54"/>
    <mergeCell ref="G50:G54"/>
    <mergeCell ref="H50:H54"/>
    <mergeCell ref="I10:I14"/>
    <mergeCell ref="I15:I19"/>
    <mergeCell ref="I20:I24"/>
    <mergeCell ref="D8:E8"/>
    <mergeCell ref="F8:G8"/>
    <mergeCell ref="H8:I8"/>
    <mergeCell ref="H15:H19"/>
    <mergeCell ref="H20:H24"/>
    <mergeCell ref="E20:E24"/>
    <mergeCell ref="H10:H14"/>
    <mergeCell ref="E10:E14"/>
    <mergeCell ref="E15:E19"/>
    <mergeCell ref="G10:G14"/>
    <mergeCell ref="G15:G19"/>
    <mergeCell ref="G20:G24"/>
    <mergeCell ref="D10:D14"/>
    <mergeCell ref="D15:D19"/>
    <mergeCell ref="D20:D24"/>
    <mergeCell ref="F10:F14"/>
    <mergeCell ref="F15:F19"/>
    <mergeCell ref="F20:F24"/>
    <mergeCell ref="I40:I44"/>
    <mergeCell ref="D25:D29"/>
    <mergeCell ref="D30:D34"/>
    <mergeCell ref="D35:D39"/>
    <mergeCell ref="F25:F29"/>
    <mergeCell ref="F30:F34"/>
    <mergeCell ref="F35:F39"/>
    <mergeCell ref="H25:H29"/>
    <mergeCell ref="H30:H34"/>
    <mergeCell ref="H35:H39"/>
    <mergeCell ref="E25:E29"/>
    <mergeCell ref="E30:E34"/>
    <mergeCell ref="E35:E39"/>
    <mergeCell ref="G25:G29"/>
    <mergeCell ref="G30:G34"/>
    <mergeCell ref="G35:G39"/>
    <mergeCell ref="A1:J3"/>
    <mergeCell ref="A4:H5"/>
    <mergeCell ref="I45:I49"/>
    <mergeCell ref="D45:D49"/>
    <mergeCell ref="E45:E49"/>
    <mergeCell ref="F45:F49"/>
    <mergeCell ref="G45:G49"/>
    <mergeCell ref="H45:H49"/>
    <mergeCell ref="I25:I29"/>
    <mergeCell ref="I30:I34"/>
    <mergeCell ref="I35:I39"/>
    <mergeCell ref="D40:D44"/>
    <mergeCell ref="E40:E44"/>
    <mergeCell ref="F40:F44"/>
    <mergeCell ref="G40:G44"/>
    <mergeCell ref="H40:H44"/>
  </mergeCells>
  <pageMargins left="0.7" right="0.7" top="0.75" bottom="0.75" header="0.3" footer="0.3"/>
  <pageSetup paperSize="9"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dimension ref="A1:AD83"/>
  <sheetViews>
    <sheetView zoomScale="80" zoomScaleNormal="80" workbookViewId="0">
      <selection activeCell="A7" sqref="A7"/>
    </sheetView>
  </sheetViews>
  <sheetFormatPr baseColWidth="10" defaultColWidth="9.140625" defaultRowHeight="15"/>
  <cols>
    <col min="1" max="1" width="9.42578125" customWidth="1"/>
    <col min="4" max="4" width="10.7109375" customWidth="1"/>
    <col min="6" max="6" width="10.7109375" customWidth="1"/>
    <col min="8" max="8" width="9.42578125" customWidth="1"/>
  </cols>
  <sheetData>
    <row r="1" spans="1:30">
      <c r="A1" s="53" t="s">
        <v>42</v>
      </c>
      <c r="B1" s="54"/>
      <c r="C1" s="54"/>
      <c r="D1" s="54"/>
      <c r="E1" s="54"/>
      <c r="F1" s="54"/>
      <c r="G1" s="54"/>
      <c r="H1" s="54"/>
      <c r="I1" s="54"/>
      <c r="J1" s="54"/>
    </row>
    <row r="2" spans="1:30">
      <c r="A2" s="54"/>
      <c r="B2" s="54"/>
      <c r="C2" s="54"/>
      <c r="D2" s="54"/>
      <c r="E2" s="54"/>
      <c r="F2" s="54"/>
      <c r="G2" s="54"/>
      <c r="H2" s="54"/>
      <c r="I2" s="54"/>
      <c r="J2" s="54"/>
    </row>
    <row r="3" spans="1:30">
      <c r="A3" s="54"/>
      <c r="B3" s="54"/>
      <c r="C3" s="54"/>
      <c r="D3" s="54"/>
      <c r="E3" s="54"/>
      <c r="F3" s="54"/>
      <c r="G3" s="54"/>
      <c r="H3" s="54"/>
      <c r="I3" s="54"/>
      <c r="J3" s="54"/>
    </row>
    <row r="4" spans="1:30" ht="14.45" customHeight="1">
      <c r="A4" s="53" t="s">
        <v>44</v>
      </c>
      <c r="B4" s="53"/>
      <c r="C4" s="53"/>
      <c r="D4" s="53"/>
      <c r="E4" s="53"/>
      <c r="F4" s="53"/>
      <c r="G4" s="53"/>
      <c r="H4" s="53"/>
      <c r="I4" s="53"/>
      <c r="J4" s="53"/>
    </row>
    <row r="5" spans="1:30">
      <c r="A5" s="53"/>
      <c r="B5" s="53"/>
      <c r="C5" s="53"/>
      <c r="D5" s="53"/>
      <c r="E5" s="53"/>
      <c r="F5" s="53"/>
      <c r="G5" s="53"/>
      <c r="H5" s="53"/>
      <c r="I5" s="53"/>
      <c r="J5" s="53"/>
      <c r="O5" s="48" t="s">
        <v>41</v>
      </c>
      <c r="P5" s="49">
        <v>2</v>
      </c>
      <c r="Q5" s="49">
        <v>4</v>
      </c>
      <c r="R5" s="49">
        <v>8</v>
      </c>
      <c r="S5" s="49">
        <v>12</v>
      </c>
      <c r="T5" s="49">
        <v>16</v>
      </c>
      <c r="U5" s="49">
        <v>20</v>
      </c>
      <c r="V5" s="49">
        <v>24</v>
      </c>
      <c r="W5" s="49">
        <v>28</v>
      </c>
      <c r="X5" s="49">
        <v>32</v>
      </c>
      <c r="Y5" s="48">
        <v>40</v>
      </c>
      <c r="Z5" s="49">
        <v>48</v>
      </c>
      <c r="AA5" s="49">
        <v>60</v>
      </c>
      <c r="AB5" s="49">
        <v>72</v>
      </c>
      <c r="AC5" s="49">
        <v>84</v>
      </c>
      <c r="AD5" s="49">
        <v>96</v>
      </c>
    </row>
    <row r="6" spans="1:30" ht="15.75" thickBot="1">
      <c r="A6" s="36" t="s">
        <v>49</v>
      </c>
      <c r="O6" s="29" t="s">
        <v>34</v>
      </c>
      <c r="P6" s="50">
        <v>1.04495</v>
      </c>
      <c r="Q6" s="50">
        <v>0.83125000000000004</v>
      </c>
      <c r="R6" s="50">
        <v>0.80842000000000003</v>
      </c>
      <c r="S6" s="50">
        <v>0.80091999999999997</v>
      </c>
      <c r="T6" s="50">
        <v>0.79664000000000001</v>
      </c>
      <c r="U6" s="50">
        <v>0.79690000000000005</v>
      </c>
      <c r="V6" s="50">
        <v>0.79569999999999996</v>
      </c>
      <c r="W6" s="50">
        <v>0.79096</v>
      </c>
      <c r="X6" s="50">
        <v>0.79139999999999999</v>
      </c>
      <c r="Y6" s="50">
        <v>0.79154000000000002</v>
      </c>
      <c r="Z6" s="50">
        <v>0.79285000000000005</v>
      </c>
      <c r="AA6" s="50">
        <v>0.79083000000000003</v>
      </c>
      <c r="AB6" s="50">
        <v>0.79325000000000001</v>
      </c>
      <c r="AC6" s="50">
        <v>0.79366999999999999</v>
      </c>
      <c r="AD6" s="50">
        <v>0.79364999999999997</v>
      </c>
    </row>
    <row r="7" spans="1:30" ht="15.75" thickBot="1">
      <c r="D7" s="71" t="s">
        <v>23</v>
      </c>
      <c r="E7" s="72"/>
      <c r="F7" s="73" t="s">
        <v>24</v>
      </c>
      <c r="G7" s="74"/>
      <c r="H7" s="73" t="s">
        <v>25</v>
      </c>
      <c r="I7" s="74"/>
      <c r="O7" s="29" t="s">
        <v>24</v>
      </c>
      <c r="P7" s="50">
        <v>0</v>
      </c>
      <c r="Q7" s="50">
        <v>2.6790000000000001E-2</v>
      </c>
      <c r="R7" s="50">
        <v>2.7150000000000001E-2</v>
      </c>
      <c r="S7" s="50">
        <v>2.75E-2</v>
      </c>
      <c r="T7" s="50">
        <v>2.7390000000000001E-2</v>
      </c>
      <c r="U7" s="50">
        <v>2.76E-2</v>
      </c>
      <c r="V7" s="50">
        <v>2.7619999999999999E-2</v>
      </c>
      <c r="W7" s="50">
        <v>2.743E-2</v>
      </c>
      <c r="X7" s="50">
        <v>2.7560000000000001E-2</v>
      </c>
      <c r="Y7" s="50">
        <v>2.7629999999999998E-2</v>
      </c>
      <c r="Z7" s="50">
        <v>2.777E-2</v>
      </c>
      <c r="AA7" s="50">
        <v>2.775E-2</v>
      </c>
      <c r="AB7" s="50">
        <v>2.7990000000000001E-2</v>
      </c>
      <c r="AC7" s="50">
        <v>2.8080000000000001E-2</v>
      </c>
      <c r="AD7" s="50">
        <v>2.8129999999999999E-2</v>
      </c>
    </row>
    <row r="8" spans="1:30" ht="15.75" thickBot="1">
      <c r="D8" s="25" t="s">
        <v>26</v>
      </c>
      <c r="E8" s="24" t="s">
        <v>27</v>
      </c>
      <c r="F8" s="25" t="s">
        <v>26</v>
      </c>
      <c r="G8" s="24" t="s">
        <v>27</v>
      </c>
      <c r="H8" s="25" t="s">
        <v>26</v>
      </c>
      <c r="I8" s="24" t="s">
        <v>27</v>
      </c>
      <c r="O8" s="46" t="s">
        <v>25</v>
      </c>
      <c r="P8" s="51" t="s">
        <v>38</v>
      </c>
      <c r="Q8" s="51">
        <v>0.91227999999999998</v>
      </c>
      <c r="R8" s="51">
        <v>0.85133000000000003</v>
      </c>
      <c r="S8" s="51">
        <v>0.82498000000000005</v>
      </c>
      <c r="T8" s="51">
        <v>0.81943999999999995</v>
      </c>
      <c r="U8" s="51">
        <v>0.81386000000000003</v>
      </c>
      <c r="V8" s="51">
        <v>0.81066000000000005</v>
      </c>
      <c r="W8" s="51">
        <v>0.80652999999999997</v>
      </c>
      <c r="X8" s="51">
        <v>0.80388999999999999</v>
      </c>
      <c r="Y8" s="51">
        <v>0.80206999999999995</v>
      </c>
      <c r="Z8" s="51">
        <v>0.80049000000000003</v>
      </c>
      <c r="AA8" s="51">
        <v>0.79710000000000003</v>
      </c>
      <c r="AB8" s="51">
        <v>0.79503999999999997</v>
      </c>
      <c r="AC8" s="51">
        <v>0.79339000000000004</v>
      </c>
      <c r="AD8" s="51">
        <v>0.79185000000000005</v>
      </c>
    </row>
    <row r="9" spans="1:30">
      <c r="A9" s="7" t="s">
        <v>1</v>
      </c>
      <c r="B9" s="8">
        <v>33</v>
      </c>
      <c r="C9" s="9"/>
      <c r="D9" s="83">
        <v>1.04495</v>
      </c>
      <c r="E9" s="92">
        <f>((D9-Setup!$B$8)/Setup!$B$8)*100</f>
        <v>19.302872539617304</v>
      </c>
      <c r="F9" s="83">
        <v>0</v>
      </c>
      <c r="G9" s="92">
        <f>((F9-Setup!$B$11)/Setup!$B$11)*100</f>
        <v>-100</v>
      </c>
      <c r="H9" s="83" t="s">
        <v>35</v>
      </c>
      <c r="I9" s="92" t="e">
        <f>((H9-Setup!$B$10)/Setup!$B$10)*100</f>
        <v>#VALUE!</v>
      </c>
    </row>
    <row r="10" spans="1:30">
      <c r="A10" s="10" t="s">
        <v>2</v>
      </c>
      <c r="B10" s="11">
        <v>2</v>
      </c>
      <c r="C10" s="12"/>
      <c r="D10" s="84"/>
      <c r="E10" s="93"/>
      <c r="F10" s="84"/>
      <c r="G10" s="93"/>
      <c r="H10" s="84"/>
      <c r="I10" s="93"/>
    </row>
    <row r="11" spans="1:30">
      <c r="A11" s="10" t="s">
        <v>3</v>
      </c>
      <c r="B11" s="13">
        <f>B9/B10</f>
        <v>16.5</v>
      </c>
      <c r="C11" s="12"/>
      <c r="D11" s="84"/>
      <c r="E11" s="93"/>
      <c r="F11" s="84"/>
      <c r="G11" s="93"/>
      <c r="H11" s="84"/>
      <c r="I11" s="93"/>
    </row>
    <row r="12" spans="1:30">
      <c r="A12" s="10" t="s">
        <v>5</v>
      </c>
      <c r="B12" s="13">
        <f>B9*B10</f>
        <v>66</v>
      </c>
      <c r="C12" s="12"/>
      <c r="D12" s="84"/>
      <c r="E12" s="93"/>
      <c r="F12" s="84"/>
      <c r="G12" s="93"/>
      <c r="H12" s="84"/>
      <c r="I12" s="93"/>
    </row>
    <row r="13" spans="1:30" ht="15.75" thickBot="1">
      <c r="A13" s="14"/>
      <c r="B13" s="15"/>
      <c r="C13" s="16"/>
      <c r="D13" s="85"/>
      <c r="E13" s="94"/>
      <c r="F13" s="85"/>
      <c r="G13" s="94"/>
      <c r="H13" s="85"/>
      <c r="I13" s="94"/>
    </row>
    <row r="14" spans="1:30">
      <c r="A14" s="7" t="s">
        <v>1</v>
      </c>
      <c r="B14" s="8">
        <v>33</v>
      </c>
      <c r="C14" s="9"/>
      <c r="D14" s="83">
        <v>0.83125000000000004</v>
      </c>
      <c r="E14" s="92">
        <f>((D14-Setup!$B$8)/Setup!$B$8)*100</f>
        <v>-5.0954468648673279</v>
      </c>
      <c r="F14" s="83">
        <v>2.6790000000000001E-2</v>
      </c>
      <c r="G14" s="92">
        <f>((F14-Setup!$B$11)/Setup!$B$11)*100</f>
        <v>-8.6974303046827028</v>
      </c>
      <c r="H14" s="83">
        <v>0.91227999999999998</v>
      </c>
      <c r="I14" s="92">
        <f>((H14-Setup!$B$10)/Setup!$B$10)*100</f>
        <v>-0.88987051194443478</v>
      </c>
    </row>
    <row r="15" spans="1:30">
      <c r="A15" s="10" t="s">
        <v>2</v>
      </c>
      <c r="B15" s="11">
        <v>4</v>
      </c>
      <c r="C15" s="12"/>
      <c r="D15" s="84"/>
      <c r="E15" s="93"/>
      <c r="F15" s="84"/>
      <c r="G15" s="93"/>
      <c r="H15" s="84"/>
      <c r="I15" s="93"/>
    </row>
    <row r="16" spans="1:30">
      <c r="A16" s="10" t="s">
        <v>3</v>
      </c>
      <c r="B16" s="13">
        <f>B14/B15</f>
        <v>8.25</v>
      </c>
      <c r="C16" s="12"/>
      <c r="D16" s="84"/>
      <c r="E16" s="93"/>
      <c r="F16" s="84"/>
      <c r="G16" s="93"/>
      <c r="H16" s="84"/>
      <c r="I16" s="93"/>
    </row>
    <row r="17" spans="1:9">
      <c r="A17" s="10" t="s">
        <v>5</v>
      </c>
      <c r="B17" s="13">
        <f>B14*B15</f>
        <v>132</v>
      </c>
      <c r="C17" s="12"/>
      <c r="D17" s="84"/>
      <c r="E17" s="93"/>
      <c r="F17" s="84"/>
      <c r="G17" s="93"/>
      <c r="H17" s="84"/>
      <c r="I17" s="93"/>
    </row>
    <row r="18" spans="1:9" ht="15.75" thickBot="1">
      <c r="A18" s="14"/>
      <c r="B18" s="15"/>
      <c r="C18" s="16"/>
      <c r="D18" s="85"/>
      <c r="E18" s="94"/>
      <c r="F18" s="85"/>
      <c r="G18" s="94"/>
      <c r="H18" s="85"/>
      <c r="I18" s="94"/>
    </row>
    <row r="19" spans="1:9">
      <c r="A19" s="7" t="s">
        <v>1</v>
      </c>
      <c r="B19" s="8">
        <v>33</v>
      </c>
      <c r="C19" s="9"/>
      <c r="D19" s="83">
        <v>0.80842000000000003</v>
      </c>
      <c r="E19" s="92">
        <f>((D19-Setup!$B$8)/Setup!$B$8)*100</f>
        <v>-7.7019683061606576</v>
      </c>
      <c r="F19" s="83">
        <v>2.7150000000000001E-2</v>
      </c>
      <c r="G19" s="92">
        <f>((F19-Setup!$B$11)/Setup!$B$11)*100</f>
        <v>-7.4705200736146118</v>
      </c>
      <c r="H19" s="83">
        <v>0.85133000000000003</v>
      </c>
      <c r="I19" s="92">
        <f>((H19-Setup!$B$10)/Setup!$B$10)*100</f>
        <v>-7.5114805355084524</v>
      </c>
    </row>
    <row r="20" spans="1:9">
      <c r="A20" s="10" t="s">
        <v>2</v>
      </c>
      <c r="B20" s="11">
        <v>8</v>
      </c>
      <c r="C20" s="12"/>
      <c r="D20" s="84"/>
      <c r="E20" s="93"/>
      <c r="F20" s="84"/>
      <c r="G20" s="93"/>
      <c r="H20" s="84"/>
      <c r="I20" s="93"/>
    </row>
    <row r="21" spans="1:9">
      <c r="A21" s="10" t="s">
        <v>3</v>
      </c>
      <c r="B21" s="13">
        <f>B19/B20</f>
        <v>4.125</v>
      </c>
      <c r="C21" s="12"/>
      <c r="D21" s="84"/>
      <c r="E21" s="93"/>
      <c r="F21" s="84"/>
      <c r="G21" s="93"/>
      <c r="H21" s="84"/>
      <c r="I21" s="93"/>
    </row>
    <row r="22" spans="1:9">
      <c r="A22" s="10" t="s">
        <v>5</v>
      </c>
      <c r="B22" s="13">
        <f>B19*B20</f>
        <v>264</v>
      </c>
      <c r="C22" s="12"/>
      <c r="D22" s="84"/>
      <c r="E22" s="93"/>
      <c r="F22" s="84"/>
      <c r="G22" s="93"/>
      <c r="H22" s="84"/>
      <c r="I22" s="93"/>
    </row>
    <row r="23" spans="1:9" ht="15.75" thickBot="1">
      <c r="A23" s="14"/>
      <c r="B23" s="15"/>
      <c r="C23" s="16"/>
      <c r="D23" s="85"/>
      <c r="E23" s="94"/>
      <c r="F23" s="85"/>
      <c r="G23" s="94"/>
      <c r="H23" s="85"/>
      <c r="I23" s="94"/>
    </row>
    <row r="24" spans="1:9">
      <c r="A24" s="7" t="s">
        <v>1</v>
      </c>
      <c r="B24" s="8">
        <v>33</v>
      </c>
      <c r="C24" s="9"/>
      <c r="D24" s="83">
        <v>0.80091999999999997</v>
      </c>
      <c r="E24" s="92">
        <f>((D24-Setup!$B$8)/Setup!$B$8)*100</f>
        <v>-8.5582499885829133</v>
      </c>
      <c r="F24" s="83">
        <v>2.75E-2</v>
      </c>
      <c r="G24" s="92">
        <f>((F24-Setup!$B$11)/Setup!$B$11)*100</f>
        <v>-6.2776906822984122</v>
      </c>
      <c r="H24" s="83">
        <v>0.82498000000000005</v>
      </c>
      <c r="I24" s="92">
        <f>((H24-Setup!$B$10)/Setup!$B$10)*100</f>
        <v>-10.374145410338837</v>
      </c>
    </row>
    <row r="25" spans="1:9">
      <c r="A25" s="10" t="s">
        <v>2</v>
      </c>
      <c r="B25" s="11">
        <v>12</v>
      </c>
      <c r="C25" s="12"/>
      <c r="D25" s="84"/>
      <c r="E25" s="93"/>
      <c r="F25" s="84"/>
      <c r="G25" s="93"/>
      <c r="H25" s="84"/>
      <c r="I25" s="93"/>
    </row>
    <row r="26" spans="1:9">
      <c r="A26" s="10" t="s">
        <v>3</v>
      </c>
      <c r="B26" s="13">
        <f>B24/B25</f>
        <v>2.75</v>
      </c>
      <c r="C26" s="12"/>
      <c r="D26" s="84"/>
      <c r="E26" s="93"/>
      <c r="F26" s="84"/>
      <c r="G26" s="93"/>
      <c r="H26" s="84"/>
      <c r="I26" s="93"/>
    </row>
    <row r="27" spans="1:9">
      <c r="A27" s="10" t="s">
        <v>5</v>
      </c>
      <c r="B27" s="13">
        <f>B24*B25</f>
        <v>396</v>
      </c>
      <c r="C27" s="12"/>
      <c r="D27" s="84"/>
      <c r="E27" s="93"/>
      <c r="F27" s="84"/>
      <c r="G27" s="93"/>
      <c r="H27" s="84"/>
      <c r="I27" s="93"/>
    </row>
    <row r="28" spans="1:9" ht="15.75" thickBot="1">
      <c r="A28" s="14" t="s">
        <v>4</v>
      </c>
      <c r="B28" s="15">
        <v>1.528</v>
      </c>
      <c r="C28" s="16" t="s">
        <v>0</v>
      </c>
      <c r="D28" s="85"/>
      <c r="E28" s="94"/>
      <c r="F28" s="85"/>
      <c r="G28" s="94"/>
      <c r="H28" s="85"/>
      <c r="I28" s="94"/>
    </row>
    <row r="29" spans="1:9">
      <c r="A29" s="7" t="s">
        <v>1</v>
      </c>
      <c r="B29" s="8">
        <v>33</v>
      </c>
      <c r="C29" s="9"/>
      <c r="D29" s="83">
        <v>0.79664000000000001</v>
      </c>
      <c r="E29" s="92">
        <f>((D29-Setup!$B$8)/Setup!$B$8)*100</f>
        <v>-9.0469014020185377</v>
      </c>
      <c r="F29" s="83">
        <v>2.7390000000000001E-2</v>
      </c>
      <c r="G29" s="92">
        <f>((F29-Setup!$B$11)/Setup!$B$11)*100</f>
        <v>-6.6525799195692139</v>
      </c>
      <c r="H29" s="83">
        <v>0.81943999999999995</v>
      </c>
      <c r="I29" s="92">
        <f>((H29-Setup!$B$10)/Setup!$B$10)*100</f>
        <v>-10.976011194269031</v>
      </c>
    </row>
    <row r="30" spans="1:9">
      <c r="A30" s="10" t="s">
        <v>2</v>
      </c>
      <c r="B30" s="11">
        <v>16</v>
      </c>
      <c r="C30" s="12"/>
      <c r="D30" s="84"/>
      <c r="E30" s="93"/>
      <c r="F30" s="84"/>
      <c r="G30" s="93"/>
      <c r="H30" s="84"/>
      <c r="I30" s="93"/>
    </row>
    <row r="31" spans="1:9">
      <c r="A31" s="10" t="s">
        <v>3</v>
      </c>
      <c r="B31" s="13">
        <f>B29/B30</f>
        <v>2.0625</v>
      </c>
      <c r="C31" s="12"/>
      <c r="D31" s="84"/>
      <c r="E31" s="93"/>
      <c r="F31" s="84"/>
      <c r="G31" s="93"/>
      <c r="H31" s="84"/>
      <c r="I31" s="93"/>
    </row>
    <row r="32" spans="1:9">
      <c r="A32" s="10" t="s">
        <v>5</v>
      </c>
      <c r="B32" s="13">
        <f>B29*B30</f>
        <v>528</v>
      </c>
      <c r="C32" s="12"/>
      <c r="D32" s="84"/>
      <c r="E32" s="93"/>
      <c r="F32" s="84"/>
      <c r="G32" s="93"/>
      <c r="H32" s="84"/>
      <c r="I32" s="93"/>
    </row>
    <row r="33" spans="1:12" ht="15.75" thickBot="1">
      <c r="A33" s="14"/>
      <c r="B33" s="15"/>
      <c r="C33" s="16"/>
      <c r="D33" s="85"/>
      <c r="E33" s="94"/>
      <c r="F33" s="85"/>
      <c r="G33" s="94"/>
      <c r="H33" s="85"/>
      <c r="I33" s="94"/>
    </row>
    <row r="34" spans="1:12">
      <c r="A34" s="7" t="s">
        <v>1</v>
      </c>
      <c r="B34" s="8">
        <v>33</v>
      </c>
      <c r="C34" s="9"/>
      <c r="D34" s="83">
        <v>0.79690000000000005</v>
      </c>
      <c r="E34" s="92">
        <f>((D34-Setup!$B$8)/Setup!$B$8)*100</f>
        <v>-9.0172169703612308</v>
      </c>
      <c r="F34" s="83">
        <v>2.76E-2</v>
      </c>
      <c r="G34" s="92">
        <f>((F34-Setup!$B$11)/Setup!$B$11)*100</f>
        <v>-5.9368822847794984</v>
      </c>
      <c r="H34" s="83">
        <v>0.81386000000000003</v>
      </c>
      <c r="I34" s="92">
        <f>((H34-Setup!$B$10)/Setup!$B$10)*100</f>
        <v>-11.582222579527221</v>
      </c>
    </row>
    <row r="35" spans="1:12">
      <c r="A35" s="10" t="s">
        <v>2</v>
      </c>
      <c r="B35" s="11">
        <v>20</v>
      </c>
      <c r="C35" s="12"/>
      <c r="D35" s="84"/>
      <c r="E35" s="93"/>
      <c r="F35" s="84"/>
      <c r="G35" s="93"/>
      <c r="H35" s="84"/>
      <c r="I35" s="93"/>
    </row>
    <row r="36" spans="1:12">
      <c r="A36" s="10" t="s">
        <v>3</v>
      </c>
      <c r="B36" s="13">
        <f>B34/B35</f>
        <v>1.65</v>
      </c>
      <c r="C36" s="12"/>
      <c r="D36" s="84"/>
      <c r="E36" s="93"/>
      <c r="F36" s="84"/>
      <c r="G36" s="93"/>
      <c r="H36" s="84"/>
      <c r="I36" s="93"/>
      <c r="L36" t="s">
        <v>36</v>
      </c>
    </row>
    <row r="37" spans="1:12">
      <c r="A37" s="10" t="s">
        <v>5</v>
      </c>
      <c r="B37" s="13">
        <f>B34*B35</f>
        <v>660</v>
      </c>
      <c r="C37" s="12"/>
      <c r="D37" s="84"/>
      <c r="E37" s="93"/>
      <c r="F37" s="84"/>
      <c r="G37" s="93"/>
      <c r="H37" s="84"/>
      <c r="I37" s="93"/>
    </row>
    <row r="38" spans="1:12" ht="15.75" thickBot="1">
      <c r="A38" s="14"/>
      <c r="B38" s="15"/>
      <c r="C38" s="16"/>
      <c r="D38" s="85"/>
      <c r="E38" s="94"/>
      <c r="F38" s="85"/>
      <c r="G38" s="94"/>
      <c r="H38" s="85"/>
      <c r="I38" s="94"/>
    </row>
    <row r="39" spans="1:12">
      <c r="A39" s="7" t="s">
        <v>1</v>
      </c>
      <c r="B39" s="8">
        <v>33</v>
      </c>
      <c r="C39" s="9"/>
      <c r="D39" s="83">
        <v>0.79569999999999996</v>
      </c>
      <c r="E39" s="92">
        <f>((D39-Setup!$B$8)/Setup!$B$8)*100</f>
        <v>-9.1542220395488005</v>
      </c>
      <c r="F39" s="83">
        <v>2.7619999999999999E-2</v>
      </c>
      <c r="G39" s="92">
        <f>((F39-Setup!$B$11)/Setup!$B$11)*100</f>
        <v>-5.868720605275719</v>
      </c>
      <c r="H39" s="83">
        <v>0.81066000000000005</v>
      </c>
      <c r="I39" s="92">
        <f>((H39-Setup!$B$10)/Setup!$B$10)*100</f>
        <v>-11.92987068576848</v>
      </c>
    </row>
    <row r="40" spans="1:12">
      <c r="A40" s="10" t="s">
        <v>2</v>
      </c>
      <c r="B40" s="11">
        <v>24</v>
      </c>
      <c r="C40" s="12"/>
      <c r="D40" s="84"/>
      <c r="E40" s="93"/>
      <c r="F40" s="84"/>
      <c r="G40" s="93"/>
      <c r="H40" s="84"/>
      <c r="I40" s="93"/>
    </row>
    <row r="41" spans="1:12">
      <c r="A41" s="10" t="s">
        <v>3</v>
      </c>
      <c r="B41" s="13">
        <f>B39/B40</f>
        <v>1.375</v>
      </c>
      <c r="C41" s="12"/>
      <c r="D41" s="84"/>
      <c r="E41" s="93"/>
      <c r="F41" s="84"/>
      <c r="G41" s="93"/>
      <c r="H41" s="84"/>
      <c r="I41" s="93"/>
    </row>
    <row r="42" spans="1:12">
      <c r="A42" s="10" t="s">
        <v>5</v>
      </c>
      <c r="B42" s="13">
        <f>B39*B40</f>
        <v>792</v>
      </c>
      <c r="C42" s="12"/>
      <c r="D42" s="84"/>
      <c r="E42" s="93"/>
      <c r="F42" s="84"/>
      <c r="G42" s="93"/>
      <c r="H42" s="84"/>
      <c r="I42" s="93"/>
    </row>
    <row r="43" spans="1:12" ht="15.75" thickBot="1">
      <c r="A43" s="14" t="s">
        <v>4</v>
      </c>
      <c r="B43" s="15">
        <v>4.1420000000000003</v>
      </c>
      <c r="C43" s="16" t="s">
        <v>0</v>
      </c>
      <c r="D43" s="85"/>
      <c r="E43" s="94"/>
      <c r="F43" s="85"/>
      <c r="G43" s="94"/>
      <c r="H43" s="85"/>
      <c r="I43" s="94"/>
    </row>
    <row r="44" spans="1:12">
      <c r="A44" s="7" t="s">
        <v>1</v>
      </c>
      <c r="B44" s="8">
        <v>33</v>
      </c>
      <c r="C44" s="9"/>
      <c r="D44" s="83">
        <v>0.79096</v>
      </c>
      <c r="E44" s="92">
        <f>((D44-Setup!$B$8)/Setup!$B$8)*100</f>
        <v>-9.6953920628396588</v>
      </c>
      <c r="F44" s="83">
        <v>2.743E-2</v>
      </c>
      <c r="G44" s="92">
        <f>((F44-Setup!$B$11)/Setup!$B$11)*100</f>
        <v>-6.5162565605616534</v>
      </c>
      <c r="H44" s="83">
        <v>0.80652999999999997</v>
      </c>
      <c r="I44" s="92">
        <f>((H44-Setup!$B$10)/Setup!$B$10)*100</f>
        <v>-12.378554022886117</v>
      </c>
    </row>
    <row r="45" spans="1:12">
      <c r="A45" s="10" t="s">
        <v>2</v>
      </c>
      <c r="B45" s="11">
        <v>28</v>
      </c>
      <c r="C45" s="12"/>
      <c r="D45" s="84"/>
      <c r="E45" s="93"/>
      <c r="F45" s="84"/>
      <c r="G45" s="93"/>
      <c r="H45" s="84"/>
      <c r="I45" s="93"/>
    </row>
    <row r="46" spans="1:12">
      <c r="A46" s="10" t="s">
        <v>3</v>
      </c>
      <c r="B46" s="13">
        <f>B44/B45</f>
        <v>1.1785714285714286</v>
      </c>
      <c r="C46" s="12"/>
      <c r="D46" s="84"/>
      <c r="E46" s="93"/>
      <c r="F46" s="84"/>
      <c r="G46" s="93"/>
      <c r="H46" s="84"/>
      <c r="I46" s="93"/>
    </row>
    <row r="47" spans="1:12">
      <c r="A47" s="10" t="s">
        <v>5</v>
      </c>
      <c r="B47" s="13">
        <f>B44*B45</f>
        <v>924</v>
      </c>
      <c r="C47" s="12"/>
      <c r="D47" s="84"/>
      <c r="E47" s="93"/>
      <c r="F47" s="84"/>
      <c r="G47" s="93"/>
      <c r="H47" s="84"/>
      <c r="I47" s="93"/>
    </row>
    <row r="48" spans="1:12" ht="15.75" thickBot="1">
      <c r="A48" s="14"/>
      <c r="B48" s="15"/>
      <c r="C48" s="16"/>
      <c r="D48" s="85"/>
      <c r="E48" s="94"/>
      <c r="F48" s="85"/>
      <c r="G48" s="94"/>
      <c r="H48" s="85"/>
      <c r="I48" s="94"/>
    </row>
    <row r="49" spans="1:12">
      <c r="A49" s="7" t="s">
        <v>1</v>
      </c>
      <c r="B49" s="8">
        <v>33</v>
      </c>
      <c r="C49" s="9"/>
      <c r="D49" s="83">
        <v>0.79139999999999999</v>
      </c>
      <c r="E49" s="92">
        <f>((D49-Setup!$B$8)/Setup!$B$8)*100</f>
        <v>-9.6451568708042199</v>
      </c>
      <c r="F49" s="83">
        <v>2.7560000000000001E-2</v>
      </c>
      <c r="G49" s="92">
        <f>((F49-Setup!$B$11)/Setup!$B$11)*100</f>
        <v>-6.073205643787059</v>
      </c>
      <c r="H49" s="83">
        <v>0.80388999999999999</v>
      </c>
      <c r="I49" s="92">
        <f>((H49-Setup!$B$10)/Setup!$B$10)*100</f>
        <v>-12.665363710535155</v>
      </c>
    </row>
    <row r="50" spans="1:12">
      <c r="A50" s="10" t="s">
        <v>2</v>
      </c>
      <c r="B50" s="11">
        <v>32</v>
      </c>
      <c r="C50" s="12"/>
      <c r="D50" s="84"/>
      <c r="E50" s="93"/>
      <c r="F50" s="84"/>
      <c r="G50" s="93"/>
      <c r="H50" s="84"/>
      <c r="I50" s="93"/>
    </row>
    <row r="51" spans="1:12">
      <c r="A51" s="10" t="s">
        <v>3</v>
      </c>
      <c r="B51" s="13">
        <f>B49/B50</f>
        <v>1.03125</v>
      </c>
      <c r="C51" s="12"/>
      <c r="D51" s="84"/>
      <c r="E51" s="93"/>
      <c r="F51" s="84"/>
      <c r="G51" s="93"/>
      <c r="H51" s="84"/>
      <c r="I51" s="93"/>
      <c r="L51" t="s">
        <v>37</v>
      </c>
    </row>
    <row r="52" spans="1:12">
      <c r="A52" s="10" t="s">
        <v>5</v>
      </c>
      <c r="B52" s="13">
        <f>B49*B50</f>
        <v>1056</v>
      </c>
      <c r="C52" s="12"/>
      <c r="D52" s="84"/>
      <c r="E52" s="93"/>
      <c r="F52" s="84"/>
      <c r="G52" s="93"/>
      <c r="H52" s="84"/>
      <c r="I52" s="93"/>
    </row>
    <row r="53" spans="1:12" ht="15.75" thickBot="1">
      <c r="A53" s="14"/>
      <c r="B53" s="15"/>
      <c r="C53" s="16"/>
      <c r="D53" s="85"/>
      <c r="E53" s="94"/>
      <c r="F53" s="85"/>
      <c r="G53" s="94"/>
      <c r="H53" s="85"/>
      <c r="I53" s="94"/>
    </row>
    <row r="54" spans="1:12">
      <c r="A54" s="7" t="s">
        <v>1</v>
      </c>
      <c r="B54" s="8">
        <v>33</v>
      </c>
      <c r="C54" s="9"/>
      <c r="D54" s="83">
        <v>0.79154000000000002</v>
      </c>
      <c r="E54" s="92">
        <f>((D54-Setup!$B$8)/Setup!$B$8)*100</f>
        <v>-9.6291729460656672</v>
      </c>
      <c r="F54" s="83">
        <v>2.7629999999999998E-2</v>
      </c>
      <c r="G54" s="92">
        <f>((F54-Setup!$B$11)/Setup!$B$11)*100</f>
        <v>-5.8346397655238285</v>
      </c>
      <c r="H54" s="83">
        <v>0.80206999999999995</v>
      </c>
      <c r="I54" s="92">
        <f>((H54-Setup!$B$10)/Setup!$B$10)*100</f>
        <v>-12.863088570959876</v>
      </c>
    </row>
    <row r="55" spans="1:12">
      <c r="A55" s="10" t="s">
        <v>2</v>
      </c>
      <c r="B55" s="11">
        <v>40</v>
      </c>
      <c r="C55" s="12"/>
      <c r="D55" s="84"/>
      <c r="E55" s="93"/>
      <c r="F55" s="84"/>
      <c r="G55" s="93"/>
      <c r="H55" s="84"/>
      <c r="I55" s="93"/>
    </row>
    <row r="56" spans="1:12">
      <c r="A56" s="10" t="s">
        <v>3</v>
      </c>
      <c r="B56" s="13">
        <f>B54/B55</f>
        <v>0.82499999999999996</v>
      </c>
      <c r="C56" s="12"/>
      <c r="D56" s="84"/>
      <c r="E56" s="93"/>
      <c r="F56" s="84"/>
      <c r="G56" s="93"/>
      <c r="H56" s="84"/>
      <c r="I56" s="93"/>
    </row>
    <row r="57" spans="1:12">
      <c r="A57" s="10" t="s">
        <v>5</v>
      </c>
      <c r="B57" s="13">
        <f>B54*B55</f>
        <v>1320</v>
      </c>
      <c r="C57" s="12"/>
      <c r="D57" s="84"/>
      <c r="E57" s="93"/>
      <c r="F57" s="84"/>
      <c r="G57" s="93"/>
      <c r="H57" s="84"/>
      <c r="I57" s="93"/>
    </row>
    <row r="58" spans="1:12" ht="15.75" thickBot="1">
      <c r="A58" s="14"/>
      <c r="B58" s="15"/>
      <c r="C58" s="16"/>
      <c r="D58" s="85"/>
      <c r="E58" s="94"/>
      <c r="F58" s="85"/>
      <c r="G58" s="94"/>
      <c r="H58" s="85"/>
      <c r="I58" s="94"/>
    </row>
    <row r="59" spans="1:12">
      <c r="A59" s="7" t="s">
        <v>1</v>
      </c>
      <c r="B59" s="8">
        <v>33</v>
      </c>
      <c r="C59" s="9"/>
      <c r="D59" s="83">
        <v>0.79285000000000005</v>
      </c>
      <c r="E59" s="92">
        <f>((D59-Setup!$B$8)/Setup!$B$8)*100</f>
        <v>-9.4796090788692453</v>
      </c>
      <c r="F59" s="83">
        <v>2.777E-2</v>
      </c>
      <c r="G59" s="92">
        <f>((F59-Setup!$B$11)/Setup!$B$11)*100</f>
        <v>-5.3575080089973435</v>
      </c>
      <c r="H59" s="83">
        <v>0.80049000000000003</v>
      </c>
      <c r="I59" s="92">
        <f>((H59-Setup!$B$10)/Setup!$B$10)*100</f>
        <v>-13.034739823416491</v>
      </c>
    </row>
    <row r="60" spans="1:12">
      <c r="A60" s="10" t="s">
        <v>2</v>
      </c>
      <c r="B60" s="11">
        <v>48</v>
      </c>
      <c r="C60" s="12"/>
      <c r="D60" s="84"/>
      <c r="E60" s="93"/>
      <c r="F60" s="84"/>
      <c r="G60" s="93"/>
      <c r="H60" s="84"/>
      <c r="I60" s="93"/>
    </row>
    <row r="61" spans="1:12">
      <c r="A61" s="10" t="s">
        <v>3</v>
      </c>
      <c r="B61" s="13">
        <f>B59/B60</f>
        <v>0.6875</v>
      </c>
      <c r="C61" s="12"/>
      <c r="D61" s="84"/>
      <c r="E61" s="93"/>
      <c r="F61" s="84"/>
      <c r="G61" s="93"/>
      <c r="H61" s="84"/>
      <c r="I61" s="93"/>
    </row>
    <row r="62" spans="1:12">
      <c r="A62" s="10" t="s">
        <v>5</v>
      </c>
      <c r="B62" s="13">
        <f>B59*B60</f>
        <v>1584</v>
      </c>
      <c r="C62" s="12"/>
      <c r="D62" s="84"/>
      <c r="E62" s="93"/>
      <c r="F62" s="84"/>
      <c r="G62" s="93"/>
      <c r="H62" s="84"/>
      <c r="I62" s="93"/>
    </row>
    <row r="63" spans="1:12" ht="15.75" thickBot="1">
      <c r="A63" s="14" t="s">
        <v>4</v>
      </c>
      <c r="B63" s="15">
        <v>10.708</v>
      </c>
      <c r="C63" s="16" t="s">
        <v>0</v>
      </c>
      <c r="D63" s="85"/>
      <c r="E63" s="94"/>
      <c r="F63" s="85"/>
      <c r="G63" s="94"/>
      <c r="H63" s="85"/>
      <c r="I63" s="94"/>
    </row>
    <row r="64" spans="1:12">
      <c r="A64" s="7" t="s">
        <v>1</v>
      </c>
      <c r="B64" s="8">
        <v>33</v>
      </c>
      <c r="C64" s="9"/>
      <c r="D64" s="83">
        <v>0.79083000000000003</v>
      </c>
      <c r="E64" s="92">
        <f>((D64-Setup!$B$8)/Setup!$B$8)*100</f>
        <v>-9.710234278668306</v>
      </c>
      <c r="F64" s="83">
        <v>2.775E-2</v>
      </c>
      <c r="G64" s="92">
        <f>((F64-Setup!$B$11)/Setup!$B$11)*100</f>
        <v>-5.4256696885011237</v>
      </c>
      <c r="H64" s="83">
        <v>0.79710000000000003</v>
      </c>
      <c r="I64" s="92">
        <f>((H64-Setup!$B$10)/Setup!$B$10)*100</f>
        <v>-13.403029535965826</v>
      </c>
    </row>
    <row r="65" spans="1:9">
      <c r="A65" s="10" t="s">
        <v>2</v>
      </c>
      <c r="B65" s="11">
        <v>60</v>
      </c>
      <c r="C65" s="12"/>
      <c r="D65" s="84"/>
      <c r="E65" s="93"/>
      <c r="F65" s="84"/>
      <c r="G65" s="93"/>
      <c r="H65" s="84"/>
      <c r="I65" s="93"/>
    </row>
    <row r="66" spans="1:9">
      <c r="A66" s="10" t="s">
        <v>3</v>
      </c>
      <c r="B66" s="13">
        <f>B64/B65</f>
        <v>0.55000000000000004</v>
      </c>
      <c r="C66" s="12"/>
      <c r="D66" s="84"/>
      <c r="E66" s="93"/>
      <c r="F66" s="84"/>
      <c r="G66" s="93"/>
      <c r="H66" s="84"/>
      <c r="I66" s="93"/>
    </row>
    <row r="67" spans="1:9">
      <c r="A67" s="10" t="s">
        <v>5</v>
      </c>
      <c r="B67" s="13">
        <f>B64*B65</f>
        <v>1980</v>
      </c>
      <c r="C67" s="12"/>
      <c r="D67" s="84"/>
      <c r="E67" s="93"/>
      <c r="F67" s="84"/>
      <c r="G67" s="93"/>
      <c r="H67" s="84"/>
      <c r="I67" s="93"/>
    </row>
    <row r="68" spans="1:9" ht="15.75" thickBot="1">
      <c r="A68" s="14"/>
      <c r="B68" s="15"/>
      <c r="C68" s="16"/>
      <c r="D68" s="85"/>
      <c r="E68" s="94"/>
      <c r="F68" s="85"/>
      <c r="G68" s="94"/>
      <c r="H68" s="85"/>
      <c r="I68" s="94"/>
    </row>
    <row r="69" spans="1:9">
      <c r="A69" s="7" t="s">
        <v>1</v>
      </c>
      <c r="B69" s="8">
        <v>33</v>
      </c>
      <c r="C69" s="9"/>
      <c r="D69" s="83">
        <v>0.79325000000000001</v>
      </c>
      <c r="E69" s="92">
        <f>((D69-Setup!$B$8)/Setup!$B$8)*100</f>
        <v>-9.4339407224733964</v>
      </c>
      <c r="F69" s="83">
        <v>2.7990000000000001E-2</v>
      </c>
      <c r="G69" s="92">
        <f>((F69-Setup!$B$11)/Setup!$B$11)*100</f>
        <v>-4.6077295344557259</v>
      </c>
      <c r="H69" s="83">
        <v>0.79503999999999997</v>
      </c>
      <c r="I69" s="92">
        <f>((H69-Setup!$B$10)/Setup!$B$10)*100</f>
        <v>-13.626828004358646</v>
      </c>
    </row>
    <row r="70" spans="1:9">
      <c r="A70" s="10" t="s">
        <v>2</v>
      </c>
      <c r="B70" s="11">
        <v>72</v>
      </c>
      <c r="C70" s="12"/>
      <c r="D70" s="84"/>
      <c r="E70" s="93"/>
      <c r="F70" s="84"/>
      <c r="G70" s="93"/>
      <c r="H70" s="84"/>
      <c r="I70" s="93"/>
    </row>
    <row r="71" spans="1:9">
      <c r="A71" s="10" t="s">
        <v>3</v>
      </c>
      <c r="B71" s="13">
        <f>B69/B70</f>
        <v>0.45833333333333331</v>
      </c>
      <c r="C71" s="12"/>
      <c r="D71" s="84"/>
      <c r="E71" s="93"/>
      <c r="F71" s="84"/>
      <c r="G71" s="93"/>
      <c r="H71" s="84"/>
      <c r="I71" s="93"/>
    </row>
    <row r="72" spans="1:9">
      <c r="A72" s="10" t="s">
        <v>5</v>
      </c>
      <c r="B72" s="13">
        <f>B69*B70</f>
        <v>2376</v>
      </c>
      <c r="C72" s="12"/>
      <c r="D72" s="84"/>
      <c r="E72" s="93"/>
      <c r="F72" s="84"/>
      <c r="G72" s="93"/>
      <c r="H72" s="84"/>
      <c r="I72" s="93"/>
    </row>
    <row r="73" spans="1:9" ht="15.75" thickBot="1">
      <c r="A73" s="14"/>
      <c r="B73" s="15"/>
      <c r="C73" s="16"/>
      <c r="D73" s="85"/>
      <c r="E73" s="94"/>
      <c r="F73" s="85"/>
      <c r="G73" s="94"/>
      <c r="H73" s="85"/>
      <c r="I73" s="94"/>
    </row>
    <row r="74" spans="1:9">
      <c r="A74" s="7" t="s">
        <v>1</v>
      </c>
      <c r="B74" s="8">
        <v>33</v>
      </c>
      <c r="C74" s="9"/>
      <c r="D74" s="83">
        <v>0.79366999999999999</v>
      </c>
      <c r="E74" s="92">
        <f>((D74-Setup!$B$8)/Setup!$B$8)*100</f>
        <v>-9.3859889482577543</v>
      </c>
      <c r="F74" s="83">
        <v>2.8080000000000001E-2</v>
      </c>
      <c r="G74" s="92">
        <f>((F74-Setup!$B$11)/Setup!$B$11)*100</f>
        <v>-4.3010019766887027</v>
      </c>
      <c r="H74" s="83">
        <v>0.79339000000000004</v>
      </c>
      <c r="I74" s="92">
        <f>((H74-Setup!$B$10)/Setup!$B$10)*100</f>
        <v>-13.806084059139287</v>
      </c>
    </row>
    <row r="75" spans="1:9">
      <c r="A75" s="10" t="s">
        <v>2</v>
      </c>
      <c r="B75" s="11">
        <v>84</v>
      </c>
      <c r="C75" s="12"/>
      <c r="D75" s="84"/>
      <c r="E75" s="93"/>
      <c r="F75" s="84"/>
      <c r="G75" s="93"/>
      <c r="H75" s="84"/>
      <c r="I75" s="93"/>
    </row>
    <row r="76" spans="1:9">
      <c r="A76" s="10" t="s">
        <v>3</v>
      </c>
      <c r="B76" s="13">
        <f>B74/B75</f>
        <v>0.39285714285714285</v>
      </c>
      <c r="C76" s="12"/>
      <c r="D76" s="84"/>
      <c r="E76" s="93"/>
      <c r="F76" s="84"/>
      <c r="G76" s="93"/>
      <c r="H76" s="84"/>
      <c r="I76" s="93"/>
    </row>
    <row r="77" spans="1:9">
      <c r="A77" s="10" t="s">
        <v>5</v>
      </c>
      <c r="B77" s="13">
        <f>B74*B75</f>
        <v>2772</v>
      </c>
      <c r="C77" s="12"/>
      <c r="D77" s="84"/>
      <c r="E77" s="93"/>
      <c r="F77" s="84"/>
      <c r="G77" s="93"/>
      <c r="H77" s="84"/>
      <c r="I77" s="93"/>
    </row>
    <row r="78" spans="1:9" ht="15.75" thickBot="1">
      <c r="A78" s="14"/>
      <c r="B78" s="15"/>
      <c r="C78" s="16"/>
      <c r="D78" s="85"/>
      <c r="E78" s="94"/>
      <c r="F78" s="85"/>
      <c r="G78" s="94"/>
      <c r="H78" s="85"/>
      <c r="I78" s="94"/>
    </row>
    <row r="79" spans="1:9">
      <c r="A79" s="7" t="s">
        <v>1</v>
      </c>
      <c r="B79" s="8">
        <v>33</v>
      </c>
      <c r="C79" s="9"/>
      <c r="D79" s="83">
        <v>0.79364999999999997</v>
      </c>
      <c r="E79" s="92">
        <f>((D79-Setup!$B$8)/Setup!$B$8)*100</f>
        <v>-9.3882723660775476</v>
      </c>
      <c r="F79" s="83">
        <v>2.8129999999999999E-2</v>
      </c>
      <c r="G79" s="92">
        <f>((F79-Setup!$B$11)/Setup!$B$11)*100</f>
        <v>-4.1305977779292524</v>
      </c>
      <c r="H79" s="83">
        <v>0.79185000000000005</v>
      </c>
      <c r="I79" s="92">
        <f>((H79-Setup!$B$10)/Setup!$B$10)*100</f>
        <v>-13.973389710267895</v>
      </c>
    </row>
    <row r="80" spans="1:9">
      <c r="A80" s="10" t="s">
        <v>2</v>
      </c>
      <c r="B80" s="11">
        <v>96</v>
      </c>
      <c r="C80" s="12"/>
      <c r="D80" s="84"/>
      <c r="E80" s="93"/>
      <c r="F80" s="84"/>
      <c r="G80" s="93"/>
      <c r="H80" s="84"/>
      <c r="I80" s="93"/>
    </row>
    <row r="81" spans="1:9">
      <c r="A81" s="10" t="s">
        <v>3</v>
      </c>
      <c r="B81" s="13">
        <f>B79/B80</f>
        <v>0.34375</v>
      </c>
      <c r="C81" s="12"/>
      <c r="D81" s="84"/>
      <c r="E81" s="93"/>
      <c r="F81" s="84"/>
      <c r="G81" s="93"/>
      <c r="H81" s="84"/>
      <c r="I81" s="93"/>
    </row>
    <row r="82" spans="1:9">
      <c r="A82" s="10" t="s">
        <v>5</v>
      </c>
      <c r="B82" s="13">
        <f>B79*B80</f>
        <v>3168</v>
      </c>
      <c r="C82" s="12"/>
      <c r="D82" s="84"/>
      <c r="E82" s="93"/>
      <c r="F82" s="84"/>
      <c r="G82" s="93"/>
      <c r="H82" s="84"/>
      <c r="I82" s="93"/>
    </row>
    <row r="83" spans="1:9" ht="15.75" thickBot="1">
      <c r="A83" s="14" t="s">
        <v>4</v>
      </c>
      <c r="B83" s="15">
        <v>39.863999999999997</v>
      </c>
      <c r="C83" s="16" t="s">
        <v>0</v>
      </c>
      <c r="D83" s="85"/>
      <c r="E83" s="94"/>
      <c r="F83" s="85"/>
      <c r="G83" s="94"/>
      <c r="H83" s="85"/>
      <c r="I83" s="94"/>
    </row>
  </sheetData>
  <mergeCells count="95">
    <mergeCell ref="G74:G78"/>
    <mergeCell ref="H74:H78"/>
    <mergeCell ref="I74:I78"/>
    <mergeCell ref="I54:I58"/>
    <mergeCell ref="D64:D68"/>
    <mergeCell ref="E64:E68"/>
    <mergeCell ref="F64:F68"/>
    <mergeCell ref="G64:G68"/>
    <mergeCell ref="H64:H68"/>
    <mergeCell ref="I64:I68"/>
    <mergeCell ref="D54:D58"/>
    <mergeCell ref="E54:E58"/>
    <mergeCell ref="F54:F58"/>
    <mergeCell ref="G54:G58"/>
    <mergeCell ref="H54:H58"/>
    <mergeCell ref="D39:D43"/>
    <mergeCell ref="E39:E43"/>
    <mergeCell ref="F39:F43"/>
    <mergeCell ref="G39:G43"/>
    <mergeCell ref="H39:H43"/>
    <mergeCell ref="D79:D83"/>
    <mergeCell ref="E79:E83"/>
    <mergeCell ref="F79:F83"/>
    <mergeCell ref="G79:G83"/>
    <mergeCell ref="H79:H83"/>
    <mergeCell ref="I79:I83"/>
    <mergeCell ref="D59:D63"/>
    <mergeCell ref="E59:E63"/>
    <mergeCell ref="F59:F63"/>
    <mergeCell ref="G59:G63"/>
    <mergeCell ref="H59:H63"/>
    <mergeCell ref="I59:I63"/>
    <mergeCell ref="D69:D73"/>
    <mergeCell ref="E69:E73"/>
    <mergeCell ref="F69:F73"/>
    <mergeCell ref="G69:G73"/>
    <mergeCell ref="H69:H73"/>
    <mergeCell ref="I69:I73"/>
    <mergeCell ref="D74:D78"/>
    <mergeCell ref="E74:E78"/>
    <mergeCell ref="F74:F78"/>
    <mergeCell ref="D7:E7"/>
    <mergeCell ref="F7:G7"/>
    <mergeCell ref="H7:I7"/>
    <mergeCell ref="D9:D13"/>
    <mergeCell ref="E9:E13"/>
    <mergeCell ref="F9:F13"/>
    <mergeCell ref="G9:G13"/>
    <mergeCell ref="H9:H13"/>
    <mergeCell ref="I9:I13"/>
    <mergeCell ref="I14:I18"/>
    <mergeCell ref="D19:D23"/>
    <mergeCell ref="E19:E23"/>
    <mergeCell ref="F19:F23"/>
    <mergeCell ref="G19:G23"/>
    <mergeCell ref="H19:H23"/>
    <mergeCell ref="I19:I23"/>
    <mergeCell ref="D14:D18"/>
    <mergeCell ref="E14:E18"/>
    <mergeCell ref="F14:F18"/>
    <mergeCell ref="G14:G18"/>
    <mergeCell ref="H14:H18"/>
    <mergeCell ref="I24:I28"/>
    <mergeCell ref="D29:D33"/>
    <mergeCell ref="F29:F33"/>
    <mergeCell ref="H29:H33"/>
    <mergeCell ref="E29:E33"/>
    <mergeCell ref="G29:G33"/>
    <mergeCell ref="I29:I33"/>
    <mergeCell ref="D24:D28"/>
    <mergeCell ref="E24:E28"/>
    <mergeCell ref="F24:F28"/>
    <mergeCell ref="G24:G28"/>
    <mergeCell ref="H24:H28"/>
    <mergeCell ref="E34:E38"/>
    <mergeCell ref="F34:F38"/>
    <mergeCell ref="G34:G38"/>
    <mergeCell ref="H34:H38"/>
    <mergeCell ref="I39:I43"/>
    <mergeCell ref="A1:J3"/>
    <mergeCell ref="A4:J5"/>
    <mergeCell ref="I49:I53"/>
    <mergeCell ref="D49:D53"/>
    <mergeCell ref="E49:E53"/>
    <mergeCell ref="F49:F53"/>
    <mergeCell ref="G49:G53"/>
    <mergeCell ref="H49:H53"/>
    <mergeCell ref="I34:I38"/>
    <mergeCell ref="D44:D48"/>
    <mergeCell ref="E44:E48"/>
    <mergeCell ref="F44:F48"/>
    <mergeCell ref="G44:G48"/>
    <mergeCell ref="H44:H48"/>
    <mergeCell ref="I44:I48"/>
    <mergeCell ref="D34:D3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AB43"/>
  <sheetViews>
    <sheetView zoomScale="80" zoomScaleNormal="80" workbookViewId="0">
      <selection activeCell="A11" sqref="A11"/>
    </sheetView>
  </sheetViews>
  <sheetFormatPr baseColWidth="10" defaultColWidth="9.140625" defaultRowHeight="15"/>
  <cols>
    <col min="1" max="1" width="13.28515625" customWidth="1"/>
    <col min="3" max="3" width="11.42578125" customWidth="1"/>
    <col min="13" max="13" width="11" customWidth="1"/>
    <col min="23" max="23" width="10" customWidth="1"/>
    <col min="25" max="25" width="10.28515625" customWidth="1"/>
    <col min="27" max="27" width="10.42578125" customWidth="1"/>
  </cols>
  <sheetData>
    <row r="1" spans="1:28" ht="14.45" customHeight="1">
      <c r="A1" s="53" t="s">
        <v>42</v>
      </c>
      <c r="B1" s="54"/>
      <c r="C1" s="54"/>
      <c r="D1" s="54"/>
      <c r="E1" s="54"/>
      <c r="F1" s="54"/>
      <c r="G1" s="54"/>
      <c r="H1" s="54"/>
      <c r="I1" s="54"/>
      <c r="J1" s="54"/>
    </row>
    <row r="2" spans="1:28">
      <c r="A2" s="54"/>
      <c r="B2" s="54"/>
      <c r="C2" s="54"/>
      <c r="D2" s="54"/>
      <c r="E2" s="54"/>
      <c r="F2" s="54"/>
      <c r="G2" s="54"/>
      <c r="H2" s="54"/>
      <c r="I2" s="54"/>
      <c r="J2" s="54"/>
    </row>
    <row r="3" spans="1:28">
      <c r="A3" s="54"/>
      <c r="B3" s="54"/>
      <c r="C3" s="54"/>
      <c r="D3" s="54"/>
      <c r="E3" s="54"/>
      <c r="F3" s="54"/>
      <c r="G3" s="54"/>
      <c r="H3" s="54"/>
      <c r="I3" s="54"/>
      <c r="J3" s="54"/>
    </row>
    <row r="4" spans="1:28">
      <c r="A4" s="53" t="s">
        <v>45</v>
      </c>
      <c r="B4" s="53"/>
      <c r="C4" s="53"/>
      <c r="D4" s="53"/>
      <c r="E4" s="53"/>
      <c r="F4" s="53"/>
      <c r="G4" s="53"/>
      <c r="H4" s="53"/>
      <c r="I4" s="53"/>
      <c r="J4" s="53"/>
    </row>
    <row r="5" spans="1:28" ht="15.75" thickBot="1">
      <c r="A5" s="53"/>
      <c r="B5" s="53"/>
      <c r="C5" s="53"/>
      <c r="D5" s="53"/>
      <c r="E5" s="53"/>
      <c r="F5" s="53"/>
      <c r="G5" s="53"/>
      <c r="H5" s="53"/>
      <c r="I5" s="53"/>
      <c r="J5" s="53"/>
    </row>
    <row r="6" spans="1:28" ht="16.5" thickBot="1">
      <c r="A6" s="42" t="s">
        <v>19</v>
      </c>
      <c r="B6" s="41"/>
    </row>
    <row r="7" spans="1:28">
      <c r="A7" s="22" t="s">
        <v>14</v>
      </c>
      <c r="B7" s="23">
        <v>0.87587999999999999</v>
      </c>
      <c r="C7" s="98" t="s">
        <v>39</v>
      </c>
      <c r="D7" s="98"/>
      <c r="E7" s="98"/>
      <c r="F7" s="98"/>
      <c r="G7" s="98"/>
      <c r="H7" s="98"/>
      <c r="I7" s="98"/>
      <c r="J7" s="98"/>
      <c r="K7" s="98"/>
      <c r="L7" s="27"/>
    </row>
    <row r="8" spans="1:28">
      <c r="A8" s="19" t="s">
        <v>22</v>
      </c>
      <c r="B8" s="18">
        <v>9.5999999999999992E-3</v>
      </c>
      <c r="C8" s="98"/>
      <c r="D8" s="98"/>
      <c r="E8" s="98"/>
      <c r="F8" s="98"/>
      <c r="G8" s="98"/>
      <c r="H8" s="98"/>
      <c r="I8" s="98"/>
      <c r="J8" s="98"/>
      <c r="K8" s="98"/>
      <c r="L8" s="27"/>
    </row>
    <row r="9" spans="1:28">
      <c r="A9" s="17" t="s">
        <v>20</v>
      </c>
      <c r="B9" s="18">
        <v>0.92047100000000004</v>
      </c>
      <c r="C9" s="98"/>
      <c r="D9" s="98"/>
      <c r="E9" s="98"/>
      <c r="F9" s="98"/>
      <c r="G9" s="98"/>
      <c r="H9" s="98"/>
      <c r="I9" s="98"/>
      <c r="J9" s="98"/>
      <c r="K9" s="98"/>
      <c r="L9" s="27"/>
    </row>
    <row r="10" spans="1:28" ht="15.75" thickBot="1">
      <c r="A10" s="20" t="s">
        <v>21</v>
      </c>
      <c r="B10" s="21">
        <f>0.014671*2</f>
        <v>2.9342E-2</v>
      </c>
      <c r="C10" s="27"/>
      <c r="D10" s="27"/>
      <c r="E10" s="27"/>
      <c r="F10" s="27"/>
      <c r="G10" s="27"/>
      <c r="H10" s="27"/>
      <c r="I10" s="27"/>
      <c r="J10" s="27"/>
      <c r="K10" s="27"/>
      <c r="L10" s="27"/>
    </row>
    <row r="11" spans="1:28" ht="15.75" thickBot="1">
      <c r="C11" s="27"/>
      <c r="D11" s="27"/>
      <c r="E11" s="27"/>
      <c r="F11" s="27"/>
      <c r="G11" s="27"/>
      <c r="H11" s="27"/>
      <c r="I11" s="27"/>
      <c r="J11" s="27"/>
      <c r="K11" s="27"/>
      <c r="L11" s="27"/>
    </row>
    <row r="12" spans="1:28" ht="15.75" thickBot="1">
      <c r="C12" s="71" t="s">
        <v>23</v>
      </c>
      <c r="D12" s="72"/>
      <c r="E12" s="73" t="s">
        <v>24</v>
      </c>
      <c r="F12" s="74"/>
      <c r="G12" s="73" t="s">
        <v>25</v>
      </c>
      <c r="H12" s="74"/>
      <c r="K12" s="36"/>
      <c r="L12" s="36"/>
      <c r="M12" s="71" t="s">
        <v>23</v>
      </c>
      <c r="N12" s="72"/>
      <c r="O12" s="73" t="s">
        <v>24</v>
      </c>
      <c r="P12" s="74"/>
      <c r="Q12" s="73" t="s">
        <v>25</v>
      </c>
      <c r="R12" s="74"/>
      <c r="W12" s="71" t="s">
        <v>23</v>
      </c>
      <c r="X12" s="72"/>
      <c r="Y12" s="73" t="s">
        <v>24</v>
      </c>
      <c r="Z12" s="74"/>
      <c r="AA12" s="73" t="s">
        <v>25</v>
      </c>
      <c r="AB12" s="74"/>
    </row>
    <row r="13" spans="1:28" ht="15.75" thickBot="1">
      <c r="C13" s="30" t="s">
        <v>26</v>
      </c>
      <c r="D13" s="31" t="s">
        <v>27</v>
      </c>
      <c r="E13" s="30" t="s">
        <v>26</v>
      </c>
      <c r="F13" s="31" t="s">
        <v>27</v>
      </c>
      <c r="G13" s="30" t="s">
        <v>26</v>
      </c>
      <c r="H13" s="31" t="s">
        <v>27</v>
      </c>
      <c r="K13" s="36"/>
      <c r="L13" s="36"/>
      <c r="M13" s="30" t="s">
        <v>26</v>
      </c>
      <c r="N13" s="31" t="s">
        <v>27</v>
      </c>
      <c r="O13" s="30" t="s">
        <v>26</v>
      </c>
      <c r="P13" s="31" t="s">
        <v>27</v>
      </c>
      <c r="Q13" s="30" t="s">
        <v>26</v>
      </c>
      <c r="R13" s="31" t="s">
        <v>27</v>
      </c>
      <c r="W13" s="30" t="s">
        <v>26</v>
      </c>
      <c r="X13" s="31" t="s">
        <v>27</v>
      </c>
      <c r="Y13" s="30" t="s">
        <v>26</v>
      </c>
      <c r="Z13" s="31" t="s">
        <v>27</v>
      </c>
      <c r="AA13" s="30" t="s">
        <v>26</v>
      </c>
      <c r="AB13" s="31" t="s">
        <v>27</v>
      </c>
    </row>
    <row r="14" spans="1:28">
      <c r="A14" s="7" t="s">
        <v>1</v>
      </c>
      <c r="B14" s="8">
        <v>33</v>
      </c>
      <c r="C14" s="83">
        <v>0.80089999999999995</v>
      </c>
      <c r="D14" s="99">
        <f>((C14-Setup!$B$8)/Setup!$B$8)*100</f>
        <v>-8.5605334064027101</v>
      </c>
      <c r="E14" s="83">
        <v>2.75E-2</v>
      </c>
      <c r="F14" s="99">
        <f>((E14-Setup!$B$11)/Setup!$B$11)*100</f>
        <v>-6.2776906822984122</v>
      </c>
      <c r="G14" s="102">
        <v>0.82498000000000005</v>
      </c>
      <c r="H14" s="99">
        <f>((G14-Setup!$B$10)/Setup!$B$10)*100</f>
        <v>-10.374145410338837</v>
      </c>
      <c r="K14" s="7" t="s">
        <v>1</v>
      </c>
      <c r="L14" s="8">
        <v>33</v>
      </c>
      <c r="M14" s="65">
        <v>0.79629000000000005</v>
      </c>
      <c r="N14" s="56">
        <f>((M14-Setup!$B$8)/Setup!$B$8)*100</f>
        <v>-9.086861213864907</v>
      </c>
      <c r="O14" s="65">
        <v>2.7390000000000001E-2</v>
      </c>
      <c r="P14" s="56">
        <f>((O14-Setup!$B$11)/Setup!$B$11)*100</f>
        <v>-6.6525799195692139</v>
      </c>
      <c r="Q14" s="95">
        <v>0.81866000000000005</v>
      </c>
      <c r="R14" s="56">
        <f>((Q14-Setup!$B$10)/Setup!$B$10)*100</f>
        <v>-11.060750420165325</v>
      </c>
      <c r="U14" s="7" t="s">
        <v>1</v>
      </c>
      <c r="V14" s="8">
        <v>33</v>
      </c>
      <c r="W14" s="65">
        <v>0.79690000000000005</v>
      </c>
      <c r="X14" s="56">
        <f>((W14-Setup!$B$8)/Setup!$B$8)*100</f>
        <v>-9.0172169703612308</v>
      </c>
      <c r="Y14" s="65">
        <v>2.76E-2</v>
      </c>
      <c r="Z14" s="56">
        <f>((Y14-Setup!$B$11)/Setup!$B$11)*100</f>
        <v>-5.9368822847794984</v>
      </c>
      <c r="AA14" s="95">
        <v>0.81386000000000003</v>
      </c>
      <c r="AB14" s="56">
        <f>((AA14-Setup!$B$10)/Setup!$B$10)*100</f>
        <v>-11.582222579527221</v>
      </c>
    </row>
    <row r="15" spans="1:28">
      <c r="A15" s="10" t="s">
        <v>2</v>
      </c>
      <c r="B15" s="11">
        <v>12</v>
      </c>
      <c r="C15" s="84"/>
      <c r="D15" s="100"/>
      <c r="E15" s="84"/>
      <c r="F15" s="100"/>
      <c r="G15" s="103"/>
      <c r="H15" s="100"/>
      <c r="K15" s="10" t="s">
        <v>2</v>
      </c>
      <c r="L15" s="11">
        <v>16</v>
      </c>
      <c r="M15" s="66"/>
      <c r="N15" s="57"/>
      <c r="O15" s="66"/>
      <c r="P15" s="57"/>
      <c r="Q15" s="96"/>
      <c r="R15" s="57"/>
      <c r="U15" s="10" t="s">
        <v>2</v>
      </c>
      <c r="V15" s="11">
        <v>20</v>
      </c>
      <c r="W15" s="66"/>
      <c r="X15" s="57"/>
      <c r="Y15" s="66"/>
      <c r="Z15" s="57"/>
      <c r="AA15" s="96"/>
      <c r="AB15" s="57"/>
    </row>
    <row r="16" spans="1:28">
      <c r="A16" s="10" t="s">
        <v>3</v>
      </c>
      <c r="B16" s="13">
        <f>B14/B15</f>
        <v>2.75</v>
      </c>
      <c r="C16" s="84"/>
      <c r="D16" s="100"/>
      <c r="E16" s="84"/>
      <c r="F16" s="100"/>
      <c r="G16" s="103"/>
      <c r="H16" s="100"/>
      <c r="K16" s="10" t="s">
        <v>3</v>
      </c>
      <c r="L16" s="13">
        <f>L14/L15</f>
        <v>2.0625</v>
      </c>
      <c r="M16" s="66"/>
      <c r="N16" s="57"/>
      <c r="O16" s="66"/>
      <c r="P16" s="57"/>
      <c r="Q16" s="96"/>
      <c r="R16" s="57"/>
      <c r="U16" s="10" t="s">
        <v>3</v>
      </c>
      <c r="V16" s="13">
        <f>V14/V15</f>
        <v>1.65</v>
      </c>
      <c r="W16" s="66"/>
      <c r="X16" s="57"/>
      <c r="Y16" s="66"/>
      <c r="Z16" s="57"/>
      <c r="AA16" s="96"/>
      <c r="AB16" s="57"/>
    </row>
    <row r="17" spans="1:28">
      <c r="A17" s="10" t="s">
        <v>5</v>
      </c>
      <c r="B17" s="13">
        <f>B14*B15</f>
        <v>396</v>
      </c>
      <c r="C17" s="84"/>
      <c r="D17" s="100"/>
      <c r="E17" s="84"/>
      <c r="F17" s="100"/>
      <c r="G17" s="103"/>
      <c r="H17" s="100"/>
      <c r="K17" s="10" t="s">
        <v>5</v>
      </c>
      <c r="L17" s="13">
        <f>L14*L15</f>
        <v>528</v>
      </c>
      <c r="M17" s="66"/>
      <c r="N17" s="57"/>
      <c r="O17" s="66"/>
      <c r="P17" s="57"/>
      <c r="Q17" s="96"/>
      <c r="R17" s="57"/>
      <c r="U17" s="10" t="s">
        <v>5</v>
      </c>
      <c r="V17" s="13">
        <f>V14*V15</f>
        <v>660</v>
      </c>
      <c r="W17" s="66"/>
      <c r="X17" s="57"/>
      <c r="Y17" s="66"/>
      <c r="Z17" s="57"/>
      <c r="AA17" s="96"/>
      <c r="AB17" s="57"/>
    </row>
    <row r="18" spans="1:28">
      <c r="A18" s="28" t="s">
        <v>29</v>
      </c>
      <c r="B18" s="32">
        <v>1</v>
      </c>
      <c r="C18" s="84"/>
      <c r="D18" s="100"/>
      <c r="E18" s="84"/>
      <c r="F18" s="100"/>
      <c r="G18" s="103"/>
      <c r="H18" s="100"/>
      <c r="K18" s="28" t="s">
        <v>29</v>
      </c>
      <c r="L18" s="32">
        <v>1</v>
      </c>
      <c r="M18" s="66"/>
      <c r="N18" s="57"/>
      <c r="O18" s="66"/>
      <c r="P18" s="57"/>
      <c r="Q18" s="96"/>
      <c r="R18" s="57"/>
      <c r="U18" s="28" t="s">
        <v>29</v>
      </c>
      <c r="V18" s="32">
        <v>1</v>
      </c>
      <c r="W18" s="66"/>
      <c r="X18" s="57"/>
      <c r="Y18" s="66"/>
      <c r="Z18" s="57"/>
      <c r="AA18" s="96"/>
      <c r="AB18" s="57"/>
    </row>
    <row r="19" spans="1:28" ht="15.75" thickBot="1">
      <c r="A19" s="28" t="s">
        <v>30</v>
      </c>
      <c r="B19" s="32">
        <v>1</v>
      </c>
      <c r="C19" s="85"/>
      <c r="D19" s="101"/>
      <c r="E19" s="85"/>
      <c r="F19" s="101"/>
      <c r="G19" s="104"/>
      <c r="H19" s="101"/>
      <c r="K19" s="33" t="s">
        <v>30</v>
      </c>
      <c r="L19" s="35">
        <v>1</v>
      </c>
      <c r="M19" s="67"/>
      <c r="N19" s="58"/>
      <c r="O19" s="67"/>
      <c r="P19" s="58"/>
      <c r="Q19" s="97"/>
      <c r="R19" s="58"/>
      <c r="U19" s="33" t="s">
        <v>30</v>
      </c>
      <c r="V19" s="35">
        <v>1</v>
      </c>
      <c r="W19" s="67"/>
      <c r="X19" s="58"/>
      <c r="Y19" s="67"/>
      <c r="Z19" s="58"/>
      <c r="AA19" s="97"/>
      <c r="AB19" s="58"/>
    </row>
    <row r="20" spans="1:28">
      <c r="A20" s="7" t="s">
        <v>1</v>
      </c>
      <c r="B20" s="8">
        <v>33</v>
      </c>
      <c r="C20" s="65">
        <v>0.79557</v>
      </c>
      <c r="D20" s="56">
        <f>((C20-Setup!$B$8)/Setup!$B$8)*100</f>
        <v>-9.1690642553774495</v>
      </c>
      <c r="E20" s="65">
        <v>2.7279999999999999E-2</v>
      </c>
      <c r="F20" s="56">
        <f>((E20-Setup!$B$11)/Setup!$B$11)*100</f>
        <v>-7.0274691568400289</v>
      </c>
      <c r="G20" s="95">
        <v>0.82064999999999999</v>
      </c>
      <c r="H20" s="56">
        <f>((G20-Setup!$B$10)/Setup!$B$10)*100</f>
        <v>-10.84455675409655</v>
      </c>
      <c r="K20" s="7" t="s">
        <v>1</v>
      </c>
      <c r="L20" s="8">
        <v>33</v>
      </c>
      <c r="M20" s="65">
        <v>0.79557</v>
      </c>
      <c r="N20" s="56">
        <f>((M20-Setup!$B$8)/Setup!$B$8)*100</f>
        <v>-9.1690642553774495</v>
      </c>
      <c r="O20" s="65">
        <v>2.7279999999999999E-2</v>
      </c>
      <c r="P20" s="56">
        <f>((O20-Setup!$B$11)/Setup!$B$11)*100</f>
        <v>-7.0274691568400289</v>
      </c>
      <c r="Q20" s="95">
        <v>0.82064999999999999</v>
      </c>
      <c r="R20" s="56">
        <f>((Q20-Setup!$B$10)/Setup!$B$10)*100</f>
        <v>-10.84455675409655</v>
      </c>
      <c r="U20" s="7" t="s">
        <v>1</v>
      </c>
      <c r="V20" s="8">
        <v>33</v>
      </c>
      <c r="W20" s="65">
        <v>0.79639000000000004</v>
      </c>
      <c r="X20" s="56">
        <f>((W20-Setup!$B$8)/Setup!$B$8)*100</f>
        <v>-9.0754441247659443</v>
      </c>
      <c r="Y20" s="65">
        <v>2.7720000000000002E-2</v>
      </c>
      <c r="Z20" s="56">
        <f>((Y20-Setup!$B$11)/Setup!$B$11)*100</f>
        <v>-5.5279122077567937</v>
      </c>
      <c r="AA20" s="95">
        <v>0.80918999999999996</v>
      </c>
      <c r="AB20" s="56">
        <f>((AA20-Setup!$B$10)/Setup!$B$10)*100</f>
        <v>-12.089571534573068</v>
      </c>
    </row>
    <row r="21" spans="1:28">
      <c r="A21" s="10" t="s">
        <v>2</v>
      </c>
      <c r="B21" s="11">
        <v>12</v>
      </c>
      <c r="C21" s="66"/>
      <c r="D21" s="57"/>
      <c r="E21" s="66"/>
      <c r="F21" s="57"/>
      <c r="G21" s="96"/>
      <c r="H21" s="57"/>
      <c r="K21" s="10" t="s">
        <v>2</v>
      </c>
      <c r="L21" s="11">
        <v>16</v>
      </c>
      <c r="M21" s="66"/>
      <c r="N21" s="57"/>
      <c r="O21" s="66"/>
      <c r="P21" s="57"/>
      <c r="Q21" s="96"/>
      <c r="R21" s="57"/>
      <c r="U21" s="10" t="s">
        <v>2</v>
      </c>
      <c r="V21" s="11">
        <v>20</v>
      </c>
      <c r="W21" s="66"/>
      <c r="X21" s="57"/>
      <c r="Y21" s="66"/>
      <c r="Z21" s="57"/>
      <c r="AA21" s="96"/>
      <c r="AB21" s="57"/>
    </row>
    <row r="22" spans="1:28">
      <c r="A22" s="10" t="s">
        <v>3</v>
      </c>
      <c r="B22" s="13">
        <f>B20/B21</f>
        <v>2.75</v>
      </c>
      <c r="C22" s="66"/>
      <c r="D22" s="57"/>
      <c r="E22" s="66"/>
      <c r="F22" s="57"/>
      <c r="G22" s="96"/>
      <c r="H22" s="57"/>
      <c r="K22" s="10" t="s">
        <v>3</v>
      </c>
      <c r="L22" s="13">
        <f>L20/L21</f>
        <v>2.0625</v>
      </c>
      <c r="M22" s="66"/>
      <c r="N22" s="57"/>
      <c r="O22" s="66"/>
      <c r="P22" s="57"/>
      <c r="Q22" s="96"/>
      <c r="R22" s="57"/>
      <c r="U22" s="10" t="s">
        <v>3</v>
      </c>
      <c r="V22" s="13">
        <f>V20/V21</f>
        <v>1.65</v>
      </c>
      <c r="W22" s="66"/>
      <c r="X22" s="57"/>
      <c r="Y22" s="66"/>
      <c r="Z22" s="57"/>
      <c r="AA22" s="96"/>
      <c r="AB22" s="57"/>
    </row>
    <row r="23" spans="1:28">
      <c r="A23" s="10" t="s">
        <v>5</v>
      </c>
      <c r="B23" s="13">
        <f>B20*B21</f>
        <v>396</v>
      </c>
      <c r="C23" s="66"/>
      <c r="D23" s="57"/>
      <c r="E23" s="66"/>
      <c r="F23" s="57"/>
      <c r="G23" s="96"/>
      <c r="H23" s="57"/>
      <c r="K23" s="10" t="s">
        <v>5</v>
      </c>
      <c r="L23" s="13">
        <f>L20*L21</f>
        <v>528</v>
      </c>
      <c r="M23" s="66"/>
      <c r="N23" s="57"/>
      <c r="O23" s="66"/>
      <c r="P23" s="57"/>
      <c r="Q23" s="96"/>
      <c r="R23" s="57"/>
      <c r="U23" s="10" t="s">
        <v>5</v>
      </c>
      <c r="V23" s="13">
        <f>V20*V21</f>
        <v>660</v>
      </c>
      <c r="W23" s="66"/>
      <c r="X23" s="57"/>
      <c r="Y23" s="66"/>
      <c r="Z23" s="57"/>
      <c r="AA23" s="96"/>
      <c r="AB23" s="57"/>
    </row>
    <row r="24" spans="1:28">
      <c r="A24" s="28" t="s">
        <v>29</v>
      </c>
      <c r="B24" s="32">
        <v>1</v>
      </c>
      <c r="C24" s="66"/>
      <c r="D24" s="57"/>
      <c r="E24" s="66"/>
      <c r="F24" s="57"/>
      <c r="G24" s="96"/>
      <c r="H24" s="57"/>
      <c r="K24" s="28" t="s">
        <v>29</v>
      </c>
      <c r="L24" s="32">
        <v>1</v>
      </c>
      <c r="M24" s="66"/>
      <c r="N24" s="57"/>
      <c r="O24" s="66"/>
      <c r="P24" s="57"/>
      <c r="Q24" s="96"/>
      <c r="R24" s="57"/>
      <c r="U24" s="28" t="s">
        <v>29</v>
      </c>
      <c r="V24" s="32">
        <v>1</v>
      </c>
      <c r="W24" s="66"/>
      <c r="X24" s="57"/>
      <c r="Y24" s="66"/>
      <c r="Z24" s="57"/>
      <c r="AA24" s="96"/>
      <c r="AB24" s="57"/>
    </row>
    <row r="25" spans="1:28" ht="15.75" thickBot="1">
      <c r="A25" s="33" t="s">
        <v>30</v>
      </c>
      <c r="B25" s="34">
        <v>0.5</v>
      </c>
      <c r="C25" s="67"/>
      <c r="D25" s="58"/>
      <c r="E25" s="67"/>
      <c r="F25" s="58"/>
      <c r="G25" s="97"/>
      <c r="H25" s="58"/>
      <c r="K25" s="33" t="s">
        <v>30</v>
      </c>
      <c r="L25" s="35">
        <v>0.5</v>
      </c>
      <c r="M25" s="67"/>
      <c r="N25" s="58"/>
      <c r="O25" s="67"/>
      <c r="P25" s="58"/>
      <c r="Q25" s="97"/>
      <c r="R25" s="58"/>
      <c r="U25" s="33" t="s">
        <v>30</v>
      </c>
      <c r="V25" s="35">
        <v>0.5</v>
      </c>
      <c r="W25" s="67"/>
      <c r="X25" s="58"/>
      <c r="Y25" s="67"/>
      <c r="Z25" s="58"/>
      <c r="AA25" s="97"/>
      <c r="AB25" s="58"/>
    </row>
    <row r="26" spans="1:28">
      <c r="A26" s="7" t="s">
        <v>1</v>
      </c>
      <c r="B26" s="8">
        <v>33</v>
      </c>
      <c r="C26" s="65">
        <v>0.79490000000000005</v>
      </c>
      <c r="D26" s="56">
        <f>((C26-Setup!$B$8)/Setup!$B$8)*100</f>
        <v>-9.2455587523404965</v>
      </c>
      <c r="E26" s="65">
        <v>2.7230000000000001E-2</v>
      </c>
      <c r="F26" s="56">
        <f>((E26-Setup!$B$11)/Setup!$B$11)*100</f>
        <v>-7.1978733555994792</v>
      </c>
      <c r="G26" s="95">
        <v>0.82084000000000001</v>
      </c>
      <c r="H26" s="56">
        <f>((G26-Setup!$B$10)/Setup!$B$10)*100</f>
        <v>-10.823915147788471</v>
      </c>
      <c r="K26" s="7" t="s">
        <v>1</v>
      </c>
      <c r="L26" s="8">
        <v>33</v>
      </c>
      <c r="M26" s="65">
        <v>0.79490000000000005</v>
      </c>
      <c r="N26" s="56">
        <f>((M26-Setup!$B$8)/Setup!$B$8)*100</f>
        <v>-9.2455587523404965</v>
      </c>
      <c r="O26" s="65">
        <v>2.7230000000000001E-2</v>
      </c>
      <c r="P26" s="56">
        <f>((O26-Setup!$B$11)/Setup!$B$11)*100</f>
        <v>-7.1978733555994792</v>
      </c>
      <c r="Q26" s="95">
        <v>0.82084000000000001</v>
      </c>
      <c r="R26" s="56">
        <f>((Q26-Setup!$B$10)/Setup!$B$10)*100</f>
        <v>-10.823915147788471</v>
      </c>
      <c r="U26" s="7" t="s">
        <v>1</v>
      </c>
      <c r="V26" s="8">
        <v>33</v>
      </c>
      <c r="W26" s="65">
        <v>0.79649000000000003</v>
      </c>
      <c r="X26" s="56">
        <f>((W26-Setup!$B$8)/Setup!$B$8)*100</f>
        <v>-9.0640270356669816</v>
      </c>
      <c r="Y26" s="65">
        <v>2.777E-2</v>
      </c>
      <c r="Z26" s="56">
        <f>((Y26-Setup!$B$11)/Setup!$B$11)*100</f>
        <v>-5.3575080089973435</v>
      </c>
      <c r="AA26" s="95">
        <v>0.80788000000000004</v>
      </c>
      <c r="AB26" s="56">
        <f>((AA26-Setup!$B$10)/Setup!$B$10)*100</f>
        <v>-12.231889978065578</v>
      </c>
    </row>
    <row r="27" spans="1:28">
      <c r="A27" s="10" t="s">
        <v>2</v>
      </c>
      <c r="B27" s="11">
        <v>12</v>
      </c>
      <c r="C27" s="66"/>
      <c r="D27" s="57"/>
      <c r="E27" s="66"/>
      <c r="F27" s="57"/>
      <c r="G27" s="96"/>
      <c r="H27" s="57"/>
      <c r="K27" s="10" t="s">
        <v>2</v>
      </c>
      <c r="L27" s="11">
        <v>16</v>
      </c>
      <c r="M27" s="66"/>
      <c r="N27" s="57"/>
      <c r="O27" s="66"/>
      <c r="P27" s="57"/>
      <c r="Q27" s="96"/>
      <c r="R27" s="57"/>
      <c r="U27" s="10" t="s">
        <v>2</v>
      </c>
      <c r="V27" s="11">
        <v>20</v>
      </c>
      <c r="W27" s="66"/>
      <c r="X27" s="57"/>
      <c r="Y27" s="66"/>
      <c r="Z27" s="57"/>
      <c r="AA27" s="96"/>
      <c r="AB27" s="57"/>
    </row>
    <row r="28" spans="1:28">
      <c r="A28" s="10" t="s">
        <v>3</v>
      </c>
      <c r="B28" s="13">
        <f>B26/B27</f>
        <v>2.75</v>
      </c>
      <c r="C28" s="66"/>
      <c r="D28" s="57"/>
      <c r="E28" s="66"/>
      <c r="F28" s="57"/>
      <c r="G28" s="96"/>
      <c r="H28" s="57"/>
      <c r="K28" s="10" t="s">
        <v>3</v>
      </c>
      <c r="L28" s="13">
        <f>L26/L27</f>
        <v>2.0625</v>
      </c>
      <c r="M28" s="66"/>
      <c r="N28" s="57"/>
      <c r="O28" s="66"/>
      <c r="P28" s="57"/>
      <c r="Q28" s="96"/>
      <c r="R28" s="57"/>
      <c r="U28" s="10" t="s">
        <v>3</v>
      </c>
      <c r="V28" s="13">
        <f>V26/V27</f>
        <v>1.65</v>
      </c>
      <c r="W28" s="66"/>
      <c r="X28" s="57"/>
      <c r="Y28" s="66"/>
      <c r="Z28" s="57"/>
      <c r="AA28" s="96"/>
      <c r="AB28" s="57"/>
    </row>
    <row r="29" spans="1:28">
      <c r="A29" s="10" t="s">
        <v>5</v>
      </c>
      <c r="B29" s="13">
        <f>B26*B27</f>
        <v>396</v>
      </c>
      <c r="C29" s="66"/>
      <c r="D29" s="57"/>
      <c r="E29" s="66"/>
      <c r="F29" s="57"/>
      <c r="G29" s="96"/>
      <c r="H29" s="57"/>
      <c r="K29" s="10" t="s">
        <v>5</v>
      </c>
      <c r="L29" s="13">
        <f>L26*L27</f>
        <v>528</v>
      </c>
      <c r="M29" s="66"/>
      <c r="N29" s="57"/>
      <c r="O29" s="66"/>
      <c r="P29" s="57"/>
      <c r="Q29" s="96"/>
      <c r="R29" s="57"/>
      <c r="U29" s="10" t="s">
        <v>5</v>
      </c>
      <c r="V29" s="13">
        <f>V26*V27</f>
        <v>660</v>
      </c>
      <c r="W29" s="66"/>
      <c r="X29" s="57"/>
      <c r="Y29" s="66"/>
      <c r="Z29" s="57"/>
      <c r="AA29" s="96"/>
      <c r="AB29" s="57"/>
    </row>
    <row r="30" spans="1:28">
      <c r="A30" s="28" t="s">
        <v>29</v>
      </c>
      <c r="B30" s="32">
        <v>1</v>
      </c>
      <c r="C30" s="66"/>
      <c r="D30" s="57"/>
      <c r="E30" s="66"/>
      <c r="F30" s="57"/>
      <c r="G30" s="96"/>
      <c r="H30" s="57"/>
      <c r="K30" s="28" t="s">
        <v>29</v>
      </c>
      <c r="L30" s="32">
        <v>1</v>
      </c>
      <c r="M30" s="66"/>
      <c r="N30" s="57"/>
      <c r="O30" s="66"/>
      <c r="P30" s="57"/>
      <c r="Q30" s="96"/>
      <c r="R30" s="57"/>
      <c r="U30" s="28" t="s">
        <v>29</v>
      </c>
      <c r="V30" s="32">
        <v>1</v>
      </c>
      <c r="W30" s="66"/>
      <c r="X30" s="57"/>
      <c r="Y30" s="66"/>
      <c r="Z30" s="57"/>
      <c r="AA30" s="96"/>
      <c r="AB30" s="57"/>
    </row>
    <row r="31" spans="1:28" ht="15.75" thickBot="1">
      <c r="A31" s="33" t="s">
        <v>30</v>
      </c>
      <c r="B31" s="34">
        <v>0.25</v>
      </c>
      <c r="C31" s="67"/>
      <c r="D31" s="58"/>
      <c r="E31" s="67"/>
      <c r="F31" s="58"/>
      <c r="G31" s="97"/>
      <c r="H31" s="58"/>
      <c r="K31" s="33" t="s">
        <v>30</v>
      </c>
      <c r="L31" s="35">
        <v>0.25</v>
      </c>
      <c r="M31" s="67"/>
      <c r="N31" s="58"/>
      <c r="O31" s="67"/>
      <c r="P31" s="58"/>
      <c r="Q31" s="97"/>
      <c r="R31" s="58"/>
      <c r="U31" s="33" t="s">
        <v>30</v>
      </c>
      <c r="V31" s="35">
        <v>0.25</v>
      </c>
      <c r="W31" s="67"/>
      <c r="X31" s="58"/>
      <c r="Y31" s="67"/>
      <c r="Z31" s="58"/>
      <c r="AA31" s="97"/>
      <c r="AB31" s="58"/>
    </row>
    <row r="32" spans="1:28">
      <c r="A32" s="7" t="s">
        <v>1</v>
      </c>
      <c r="B32" s="8">
        <v>33</v>
      </c>
      <c r="C32" s="65">
        <v>0.80620999999999998</v>
      </c>
      <c r="D32" s="56">
        <f>((C32-Setup!$B$8)/Setup!$B$8)*100</f>
        <v>-7.9542859752477515</v>
      </c>
      <c r="E32" s="65">
        <v>2.767E-2</v>
      </c>
      <c r="F32" s="56">
        <f>((E32-Setup!$B$11)/Setup!$B$11)*100</f>
        <v>-5.6983164065162555</v>
      </c>
      <c r="G32" s="95">
        <v>0.83067000000000002</v>
      </c>
      <c r="H32" s="56">
        <f>((G32-Setup!$B$10)/Setup!$B$10)*100</f>
        <v>-9.7559836214285962</v>
      </c>
      <c r="K32" s="7" t="s">
        <v>1</v>
      </c>
      <c r="L32" s="8">
        <v>33</v>
      </c>
      <c r="M32" s="65">
        <v>0.79413999999999996</v>
      </c>
      <c r="N32" s="56">
        <f>((M32-Setup!$B$8)/Setup!$B$8)*100</f>
        <v>-9.3323286294926291</v>
      </c>
      <c r="O32" s="65">
        <v>2.7390000000000001E-2</v>
      </c>
      <c r="P32" s="56">
        <f>((O32-Setup!$B$11)/Setup!$B$11)*100</f>
        <v>-6.6525799195692139</v>
      </c>
      <c r="Q32" s="95">
        <v>0.81423000000000001</v>
      </c>
      <c r="R32" s="56">
        <f>((Q32-Setup!$B$10)/Setup!$B$10)*100</f>
        <v>-11.542025767243077</v>
      </c>
      <c r="U32" s="7" t="s">
        <v>1</v>
      </c>
      <c r="V32" s="8">
        <v>33</v>
      </c>
      <c r="W32" s="65">
        <v>0.79744999999999999</v>
      </c>
      <c r="X32" s="56">
        <f>((W32-Setup!$B$8)/Setup!$B$8)*100</f>
        <v>-8.954422980316938</v>
      </c>
      <c r="Y32" s="65">
        <v>2.81E-2</v>
      </c>
      <c r="Z32" s="56">
        <f>((Y32-Setup!$B$11)/Setup!$B$11)*100</f>
        <v>-4.2328402971849224</v>
      </c>
      <c r="AA32" s="95">
        <v>0.80037000000000003</v>
      </c>
      <c r="AB32" s="56">
        <f>((AA32-Setup!$B$10)/Setup!$B$10)*100</f>
        <v>-13.047776627400538</v>
      </c>
    </row>
    <row r="33" spans="1:28">
      <c r="A33" s="10" t="s">
        <v>2</v>
      </c>
      <c r="B33" s="11">
        <v>12</v>
      </c>
      <c r="C33" s="66"/>
      <c r="D33" s="57"/>
      <c r="E33" s="66"/>
      <c r="F33" s="57"/>
      <c r="G33" s="96"/>
      <c r="H33" s="57"/>
      <c r="K33" s="10" t="s">
        <v>2</v>
      </c>
      <c r="L33" s="11">
        <v>16</v>
      </c>
      <c r="M33" s="66"/>
      <c r="N33" s="57"/>
      <c r="O33" s="66"/>
      <c r="P33" s="57"/>
      <c r="Q33" s="96"/>
      <c r="R33" s="57"/>
      <c r="U33" s="10" t="s">
        <v>2</v>
      </c>
      <c r="V33" s="11">
        <v>20</v>
      </c>
      <c r="W33" s="66"/>
      <c r="X33" s="57"/>
      <c r="Y33" s="66"/>
      <c r="Z33" s="57"/>
      <c r="AA33" s="96"/>
      <c r="AB33" s="57"/>
    </row>
    <row r="34" spans="1:28">
      <c r="A34" s="10" t="s">
        <v>3</v>
      </c>
      <c r="B34" s="13">
        <f>B32/B33</f>
        <v>2.75</v>
      </c>
      <c r="C34" s="66"/>
      <c r="D34" s="57"/>
      <c r="E34" s="66"/>
      <c r="F34" s="57"/>
      <c r="G34" s="96"/>
      <c r="H34" s="57"/>
      <c r="K34" s="10" t="s">
        <v>3</v>
      </c>
      <c r="L34" s="13">
        <f>L32/L33</f>
        <v>2.0625</v>
      </c>
      <c r="M34" s="66"/>
      <c r="N34" s="57"/>
      <c r="O34" s="66"/>
      <c r="P34" s="57"/>
      <c r="Q34" s="96"/>
      <c r="R34" s="57"/>
      <c r="U34" s="10" t="s">
        <v>3</v>
      </c>
      <c r="V34" s="13">
        <f>V32/V33</f>
        <v>1.65</v>
      </c>
      <c r="W34" s="66"/>
      <c r="X34" s="57"/>
      <c r="Y34" s="66"/>
      <c r="Z34" s="57"/>
      <c r="AA34" s="96"/>
      <c r="AB34" s="57"/>
    </row>
    <row r="35" spans="1:28">
      <c r="A35" s="10" t="s">
        <v>5</v>
      </c>
      <c r="B35" s="13">
        <f>B32*B33</f>
        <v>396</v>
      </c>
      <c r="C35" s="66"/>
      <c r="D35" s="57"/>
      <c r="E35" s="66"/>
      <c r="F35" s="57"/>
      <c r="G35" s="96"/>
      <c r="H35" s="57"/>
      <c r="K35" s="10" t="s">
        <v>5</v>
      </c>
      <c r="L35" s="13">
        <f>L32*L33</f>
        <v>528</v>
      </c>
      <c r="M35" s="66"/>
      <c r="N35" s="57"/>
      <c r="O35" s="66"/>
      <c r="P35" s="57"/>
      <c r="Q35" s="96"/>
      <c r="R35" s="57"/>
      <c r="U35" s="10" t="s">
        <v>5</v>
      </c>
      <c r="V35" s="13">
        <f>V32*V33</f>
        <v>660</v>
      </c>
      <c r="W35" s="66"/>
      <c r="X35" s="57"/>
      <c r="Y35" s="66"/>
      <c r="Z35" s="57"/>
      <c r="AA35" s="96"/>
      <c r="AB35" s="57"/>
    </row>
    <row r="36" spans="1:28">
      <c r="A36" s="28" t="s">
        <v>29</v>
      </c>
      <c r="B36" s="32">
        <v>1</v>
      </c>
      <c r="C36" s="66"/>
      <c r="D36" s="57"/>
      <c r="E36" s="66"/>
      <c r="F36" s="57"/>
      <c r="G36" s="96"/>
      <c r="H36" s="57"/>
      <c r="K36" s="28" t="s">
        <v>29</v>
      </c>
      <c r="L36" s="32">
        <v>1</v>
      </c>
      <c r="M36" s="66"/>
      <c r="N36" s="57"/>
      <c r="O36" s="66"/>
      <c r="P36" s="57"/>
      <c r="Q36" s="96"/>
      <c r="R36" s="57"/>
      <c r="U36" s="28" t="s">
        <v>29</v>
      </c>
      <c r="V36" s="32">
        <v>1</v>
      </c>
      <c r="W36" s="66"/>
      <c r="X36" s="57"/>
      <c r="Y36" s="66"/>
      <c r="Z36" s="57"/>
      <c r="AA36" s="96"/>
      <c r="AB36" s="57"/>
    </row>
    <row r="37" spans="1:28" ht="15.75" thickBot="1">
      <c r="A37" s="33" t="s">
        <v>30</v>
      </c>
      <c r="B37" s="35">
        <v>0.15</v>
      </c>
      <c r="C37" s="67"/>
      <c r="D37" s="58"/>
      <c r="E37" s="67"/>
      <c r="F37" s="58"/>
      <c r="G37" s="97"/>
      <c r="H37" s="58"/>
      <c r="K37" s="33" t="s">
        <v>30</v>
      </c>
      <c r="L37" s="35">
        <v>0.15</v>
      </c>
      <c r="M37" s="67"/>
      <c r="N37" s="58"/>
      <c r="O37" s="67"/>
      <c r="P37" s="58"/>
      <c r="Q37" s="97"/>
      <c r="R37" s="58"/>
      <c r="U37" s="33" t="s">
        <v>30</v>
      </c>
      <c r="V37" s="35">
        <v>0.15</v>
      </c>
      <c r="W37" s="67"/>
      <c r="X37" s="58"/>
      <c r="Y37" s="67"/>
      <c r="Z37" s="58"/>
      <c r="AA37" s="97"/>
      <c r="AB37" s="58"/>
    </row>
    <row r="38" spans="1:28">
      <c r="A38" s="7" t="s">
        <v>1</v>
      </c>
      <c r="B38" s="8">
        <v>33</v>
      </c>
      <c r="C38" s="65">
        <v>0.79745999999999995</v>
      </c>
      <c r="D38" s="56">
        <f>((C38-Setup!$B$8)/Setup!$B$8)*100</f>
        <v>-8.9532812714070467</v>
      </c>
      <c r="E38" s="65">
        <v>2.708E-2</v>
      </c>
      <c r="F38" s="56">
        <f>((E38-Setup!$B$11)/Setup!$B$11)*100</f>
        <v>-7.7090859518778547</v>
      </c>
      <c r="G38" s="95">
        <v>0.83060999999999996</v>
      </c>
      <c r="H38" s="56">
        <f>((G38-Setup!$B$10)/Setup!$B$10)*100</f>
        <v>-9.7625020234206268</v>
      </c>
      <c r="K38" s="7" t="s">
        <v>1</v>
      </c>
      <c r="L38" s="8">
        <v>33</v>
      </c>
      <c r="M38" s="65">
        <v>0.80149999999999999</v>
      </c>
      <c r="N38" s="56">
        <f>((M38-Setup!$B$8)/Setup!$B$8)*100</f>
        <v>-8.4920308718089235</v>
      </c>
      <c r="O38" s="65">
        <v>2.7900000000000001E-2</v>
      </c>
      <c r="P38" s="56">
        <f>((O38-Setup!$B$11)/Setup!$B$11)*100</f>
        <v>-4.9144570922227491</v>
      </c>
      <c r="Q38" s="95">
        <v>0.81435999999999997</v>
      </c>
      <c r="R38" s="56">
        <f>((Q38-Setup!$B$10)/Setup!$B$10)*100</f>
        <v>-11.52790256292703</v>
      </c>
      <c r="U38" s="7" t="s">
        <v>1</v>
      </c>
      <c r="V38" s="8">
        <v>33</v>
      </c>
      <c r="W38" s="65">
        <v>0.80291000000000001</v>
      </c>
      <c r="X38" s="56">
        <f>((W38-Setup!$B$8)/Setup!$B$8)*100</f>
        <v>-8.3310499155135389</v>
      </c>
      <c r="Y38" s="65">
        <v>2.843E-2</v>
      </c>
      <c r="Z38" s="56">
        <f>((Y38-Setup!$B$11)/Setup!$B$11)*100</f>
        <v>-3.1081725853725022</v>
      </c>
      <c r="AA38" s="95">
        <v>0.80191000000000001</v>
      </c>
      <c r="AB38" s="56">
        <f>((AA38-Setup!$B$10)/Setup!$B$10)*100</f>
        <v>-12.880470976271932</v>
      </c>
    </row>
    <row r="39" spans="1:28">
      <c r="A39" s="10" t="s">
        <v>2</v>
      </c>
      <c r="B39" s="11">
        <v>12</v>
      </c>
      <c r="C39" s="66"/>
      <c r="D39" s="57"/>
      <c r="E39" s="66"/>
      <c r="F39" s="57"/>
      <c r="G39" s="96"/>
      <c r="H39" s="57"/>
      <c r="K39" s="10" t="s">
        <v>2</v>
      </c>
      <c r="L39" s="11">
        <v>16</v>
      </c>
      <c r="M39" s="66"/>
      <c r="N39" s="57"/>
      <c r="O39" s="66"/>
      <c r="P39" s="57"/>
      <c r="Q39" s="96"/>
      <c r="R39" s="57"/>
      <c r="U39" s="10" t="s">
        <v>2</v>
      </c>
      <c r="V39" s="11">
        <v>20</v>
      </c>
      <c r="W39" s="66"/>
      <c r="X39" s="57"/>
      <c r="Y39" s="66"/>
      <c r="Z39" s="57"/>
      <c r="AA39" s="96"/>
      <c r="AB39" s="57"/>
    </row>
    <row r="40" spans="1:28">
      <c r="A40" s="10" t="s">
        <v>3</v>
      </c>
      <c r="B40" s="13">
        <f>B38/B39</f>
        <v>2.75</v>
      </c>
      <c r="C40" s="66"/>
      <c r="D40" s="57"/>
      <c r="E40" s="66"/>
      <c r="F40" s="57"/>
      <c r="G40" s="96"/>
      <c r="H40" s="57"/>
      <c r="K40" s="10" t="s">
        <v>3</v>
      </c>
      <c r="L40" s="13">
        <f>L38/L39</f>
        <v>2.0625</v>
      </c>
      <c r="M40" s="66"/>
      <c r="N40" s="57"/>
      <c r="O40" s="66"/>
      <c r="P40" s="57"/>
      <c r="Q40" s="96"/>
      <c r="R40" s="57"/>
      <c r="U40" s="10" t="s">
        <v>3</v>
      </c>
      <c r="V40" s="13">
        <f>V38/V39</f>
        <v>1.65</v>
      </c>
      <c r="W40" s="66"/>
      <c r="X40" s="57"/>
      <c r="Y40" s="66"/>
      <c r="Z40" s="57"/>
      <c r="AA40" s="96"/>
      <c r="AB40" s="57"/>
    </row>
    <row r="41" spans="1:28">
      <c r="A41" s="10" t="s">
        <v>5</v>
      </c>
      <c r="B41" s="13">
        <f>B38*B39</f>
        <v>396</v>
      </c>
      <c r="C41" s="66"/>
      <c r="D41" s="57"/>
      <c r="E41" s="66"/>
      <c r="F41" s="57"/>
      <c r="G41" s="96"/>
      <c r="H41" s="57"/>
      <c r="K41" s="10" t="s">
        <v>5</v>
      </c>
      <c r="L41" s="13">
        <f>L38*L39</f>
        <v>528</v>
      </c>
      <c r="M41" s="66"/>
      <c r="N41" s="57"/>
      <c r="O41" s="66"/>
      <c r="P41" s="57"/>
      <c r="Q41" s="96"/>
      <c r="R41" s="57"/>
      <c r="U41" s="10" t="s">
        <v>5</v>
      </c>
      <c r="V41" s="13">
        <f>V38*V39</f>
        <v>660</v>
      </c>
      <c r="W41" s="66"/>
      <c r="X41" s="57"/>
      <c r="Y41" s="66"/>
      <c r="Z41" s="57"/>
      <c r="AA41" s="96"/>
      <c r="AB41" s="57"/>
    </row>
    <row r="42" spans="1:28">
      <c r="A42" s="28" t="s">
        <v>29</v>
      </c>
      <c r="B42" s="32">
        <v>2</v>
      </c>
      <c r="C42" s="66"/>
      <c r="D42" s="57"/>
      <c r="E42" s="66"/>
      <c r="F42" s="57"/>
      <c r="G42" s="96"/>
      <c r="H42" s="57"/>
      <c r="K42" s="28" t="s">
        <v>29</v>
      </c>
      <c r="L42" s="32">
        <v>2</v>
      </c>
      <c r="M42" s="66"/>
      <c r="N42" s="57"/>
      <c r="O42" s="66"/>
      <c r="P42" s="57"/>
      <c r="Q42" s="96"/>
      <c r="R42" s="57"/>
      <c r="U42" s="28" t="s">
        <v>29</v>
      </c>
      <c r="V42" s="32">
        <v>2</v>
      </c>
      <c r="W42" s="66"/>
      <c r="X42" s="57"/>
      <c r="Y42" s="66"/>
      <c r="Z42" s="57"/>
      <c r="AA42" s="96"/>
      <c r="AB42" s="57"/>
    </row>
    <row r="43" spans="1:28" ht="15.75" thickBot="1">
      <c r="A43" s="33" t="s">
        <v>30</v>
      </c>
      <c r="B43" s="35">
        <v>0.15</v>
      </c>
      <c r="C43" s="67"/>
      <c r="D43" s="58"/>
      <c r="E43" s="67"/>
      <c r="F43" s="58"/>
      <c r="G43" s="97"/>
      <c r="H43" s="58"/>
      <c r="K43" s="33" t="s">
        <v>30</v>
      </c>
      <c r="L43" s="35">
        <v>0.15</v>
      </c>
      <c r="M43" s="67"/>
      <c r="N43" s="58"/>
      <c r="O43" s="67"/>
      <c r="P43" s="58"/>
      <c r="Q43" s="97"/>
      <c r="R43" s="58"/>
      <c r="U43" s="33" t="s">
        <v>30</v>
      </c>
      <c r="V43" s="35">
        <v>0.15</v>
      </c>
      <c r="W43" s="67"/>
      <c r="X43" s="58"/>
      <c r="Y43" s="67"/>
      <c r="Z43" s="58"/>
      <c r="AA43" s="97"/>
      <c r="AB43" s="58"/>
    </row>
  </sheetData>
  <mergeCells count="102">
    <mergeCell ref="AA32:AA37"/>
    <mergeCell ref="AB32:AB37"/>
    <mergeCell ref="W12:X12"/>
    <mergeCell ref="Y12:Z12"/>
    <mergeCell ref="AA12:AB12"/>
    <mergeCell ref="D14:D19"/>
    <mergeCell ref="E14:E19"/>
    <mergeCell ref="F14:F19"/>
    <mergeCell ref="AB14:AB19"/>
    <mergeCell ref="G14:G19"/>
    <mergeCell ref="H14:H19"/>
    <mergeCell ref="H20:H25"/>
    <mergeCell ref="M12:N12"/>
    <mergeCell ref="O12:P12"/>
    <mergeCell ref="Q12:R12"/>
    <mergeCell ref="R20:R25"/>
    <mergeCell ref="M26:M31"/>
    <mergeCell ref="N26:N31"/>
    <mergeCell ref="O26:O31"/>
    <mergeCell ref="P26:P31"/>
    <mergeCell ref="Q26:Q31"/>
    <mergeCell ref="R26:R31"/>
    <mergeCell ref="G32:G37"/>
    <mergeCell ref="H32:H37"/>
    <mergeCell ref="C7:K9"/>
    <mergeCell ref="W32:W37"/>
    <mergeCell ref="X32:X37"/>
    <mergeCell ref="Y32:Y37"/>
    <mergeCell ref="Z32:Z37"/>
    <mergeCell ref="C14:C19"/>
    <mergeCell ref="W14:W19"/>
    <mergeCell ref="X14:X19"/>
    <mergeCell ref="Y14:Y19"/>
    <mergeCell ref="Z14:Z19"/>
    <mergeCell ref="C32:C37"/>
    <mergeCell ref="D32:D37"/>
    <mergeCell ref="E32:E37"/>
    <mergeCell ref="F32:F37"/>
    <mergeCell ref="H26:H31"/>
    <mergeCell ref="C20:C25"/>
    <mergeCell ref="D20:D25"/>
    <mergeCell ref="E20:E25"/>
    <mergeCell ref="F20:F25"/>
    <mergeCell ref="G20:G25"/>
    <mergeCell ref="M14:M19"/>
    <mergeCell ref="N14:N19"/>
    <mergeCell ref="O14:O19"/>
    <mergeCell ref="P14:P19"/>
    <mergeCell ref="Q14:Q19"/>
    <mergeCell ref="R14:R19"/>
    <mergeCell ref="C12:D12"/>
    <mergeCell ref="E12:F12"/>
    <mergeCell ref="G12:H12"/>
    <mergeCell ref="AA14:AA19"/>
    <mergeCell ref="AB20:AB25"/>
    <mergeCell ref="W26:W31"/>
    <mergeCell ref="X26:X31"/>
    <mergeCell ref="Y26:Y31"/>
    <mergeCell ref="Z26:Z31"/>
    <mergeCell ref="AA26:AA31"/>
    <mergeCell ref="AB26:AB31"/>
    <mergeCell ref="W20:W25"/>
    <mergeCell ref="X20:X25"/>
    <mergeCell ref="Y20:Y25"/>
    <mergeCell ref="Z20:Z25"/>
    <mergeCell ref="AA20:AA25"/>
    <mergeCell ref="Q38:Q43"/>
    <mergeCell ref="R38:R43"/>
    <mergeCell ref="M32:M37"/>
    <mergeCell ref="N32:N37"/>
    <mergeCell ref="O32:O37"/>
    <mergeCell ref="P32:P37"/>
    <mergeCell ref="Q32:Q37"/>
    <mergeCell ref="C26:C31"/>
    <mergeCell ref="D26:D31"/>
    <mergeCell ref="E26:E31"/>
    <mergeCell ref="F26:F31"/>
    <mergeCell ref="G26:G31"/>
    <mergeCell ref="A1:J3"/>
    <mergeCell ref="A4:J5"/>
    <mergeCell ref="AA38:AA43"/>
    <mergeCell ref="AB38:AB43"/>
    <mergeCell ref="H38:H43"/>
    <mergeCell ref="W38:W43"/>
    <mergeCell ref="X38:X43"/>
    <mergeCell ref="Y38:Y43"/>
    <mergeCell ref="Z38:Z43"/>
    <mergeCell ref="C38:C43"/>
    <mergeCell ref="D38:D43"/>
    <mergeCell ref="E38:E43"/>
    <mergeCell ref="F38:F43"/>
    <mergeCell ref="G38:G43"/>
    <mergeCell ref="M20:M25"/>
    <mergeCell ref="N20:N25"/>
    <mergeCell ref="O20:O25"/>
    <mergeCell ref="P20:P25"/>
    <mergeCell ref="Q20:Q25"/>
    <mergeCell ref="R32:R37"/>
    <mergeCell ref="M38:M43"/>
    <mergeCell ref="N38:N43"/>
    <mergeCell ref="O38:O43"/>
    <mergeCell ref="P38:P43"/>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A52"/>
  <sheetViews>
    <sheetView zoomScale="80" zoomScaleNormal="80" workbookViewId="0">
      <selection activeCell="A11" sqref="A11"/>
    </sheetView>
  </sheetViews>
  <sheetFormatPr baseColWidth="10" defaultColWidth="9.140625" defaultRowHeight="15"/>
  <cols>
    <col min="2" max="2" width="12.42578125" customWidth="1"/>
    <col min="3" max="3" width="10.7109375" customWidth="1"/>
    <col min="4" max="4" width="11.140625" bestFit="1" customWidth="1"/>
    <col min="5" max="5" width="10.28515625" customWidth="1"/>
    <col min="6" max="6" width="11.5703125" bestFit="1" customWidth="1"/>
    <col min="7" max="7" width="10" customWidth="1"/>
    <col min="8" max="8" width="9.7109375" bestFit="1" customWidth="1"/>
    <col min="12" max="12" width="10.140625" customWidth="1"/>
    <col min="14" max="14" width="10.42578125" customWidth="1"/>
    <col min="22" max="22" width="10.7109375" customWidth="1"/>
  </cols>
  <sheetData>
    <row r="1" spans="1:27" ht="14.45" customHeight="1">
      <c r="A1" s="53" t="s">
        <v>42</v>
      </c>
      <c r="B1" s="54"/>
      <c r="C1" s="54"/>
      <c r="D1" s="54"/>
      <c r="E1" s="54"/>
      <c r="F1" s="54"/>
      <c r="G1" s="54"/>
      <c r="H1" s="54"/>
      <c r="I1" s="54"/>
      <c r="J1" s="54"/>
    </row>
    <row r="2" spans="1:27">
      <c r="A2" s="54"/>
      <c r="B2" s="54"/>
      <c r="C2" s="54"/>
      <c r="D2" s="54"/>
      <c r="E2" s="54"/>
      <c r="F2" s="54"/>
      <c r="G2" s="54"/>
      <c r="H2" s="54"/>
      <c r="I2" s="54"/>
      <c r="J2" s="54"/>
    </row>
    <row r="3" spans="1:27">
      <c r="A3" s="54"/>
      <c r="B3" s="54"/>
      <c r="C3" s="54"/>
      <c r="D3" s="54"/>
      <c r="E3" s="54"/>
      <c r="F3" s="54"/>
      <c r="G3" s="54"/>
      <c r="H3" s="54"/>
      <c r="I3" s="54"/>
      <c r="J3" s="54"/>
    </row>
    <row r="4" spans="1:27">
      <c r="A4" s="53" t="s">
        <v>46</v>
      </c>
      <c r="B4" s="53"/>
      <c r="C4" s="53"/>
      <c r="D4" s="53"/>
      <c r="E4" s="53"/>
      <c r="F4" s="53"/>
      <c r="G4" s="53"/>
      <c r="H4" s="53"/>
      <c r="I4" s="53"/>
      <c r="J4" s="53"/>
    </row>
    <row r="5" spans="1:27" ht="15.75" thickBot="1">
      <c r="A5" s="53"/>
      <c r="B5" s="53"/>
      <c r="C5" s="53"/>
      <c r="D5" s="53"/>
      <c r="E5" s="53"/>
      <c r="F5" s="53"/>
      <c r="G5" s="53"/>
      <c r="H5" s="53"/>
      <c r="I5" s="53"/>
      <c r="J5" s="53"/>
    </row>
    <row r="6" spans="1:27" ht="16.5" thickBot="1">
      <c r="A6" s="42" t="s">
        <v>19</v>
      </c>
      <c r="B6" s="43"/>
      <c r="C6" s="36"/>
      <c r="D6" s="36"/>
      <c r="E6" s="36"/>
      <c r="F6" s="36"/>
      <c r="G6" s="36"/>
      <c r="H6" s="36"/>
      <c r="I6" s="36"/>
    </row>
    <row r="7" spans="1:27">
      <c r="A7" s="22" t="s">
        <v>14</v>
      </c>
      <c r="B7" s="23">
        <v>0.87587999999999999</v>
      </c>
      <c r="C7" s="36"/>
      <c r="D7" s="36"/>
      <c r="E7" s="36"/>
      <c r="F7" s="36"/>
      <c r="G7" s="36"/>
      <c r="H7" s="36"/>
      <c r="I7" s="36"/>
    </row>
    <row r="8" spans="1:27">
      <c r="A8" s="19" t="s">
        <v>22</v>
      </c>
      <c r="B8" s="18">
        <v>9.5999999999999992E-3</v>
      </c>
      <c r="C8" s="36"/>
      <c r="D8" s="36"/>
      <c r="E8" s="36"/>
      <c r="F8" s="36"/>
      <c r="G8" s="36"/>
      <c r="H8" s="36"/>
      <c r="I8" s="36"/>
    </row>
    <row r="9" spans="1:27">
      <c r="A9" s="17" t="s">
        <v>20</v>
      </c>
      <c r="B9" s="18">
        <v>0.92047100000000004</v>
      </c>
      <c r="C9" s="36"/>
      <c r="D9" s="36"/>
      <c r="E9" s="36"/>
      <c r="F9" s="36"/>
      <c r="G9" s="36"/>
      <c r="H9" s="36"/>
      <c r="I9" s="36"/>
    </row>
    <row r="10" spans="1:27" ht="15.75" thickBot="1">
      <c r="A10" s="20" t="s">
        <v>21</v>
      </c>
      <c r="B10" s="21">
        <f>2*0.014671</f>
        <v>2.9342E-2</v>
      </c>
      <c r="C10" s="27"/>
      <c r="D10" s="27"/>
      <c r="E10" s="27"/>
      <c r="F10" s="27"/>
      <c r="G10" s="27"/>
      <c r="H10" s="27"/>
      <c r="I10" s="27"/>
    </row>
    <row r="11" spans="1:27" ht="15.75" thickBot="1">
      <c r="C11" s="27"/>
      <c r="D11" s="27"/>
      <c r="E11" s="27"/>
      <c r="F11" s="27"/>
      <c r="G11" s="27"/>
      <c r="H11" s="27"/>
      <c r="I11" s="27"/>
    </row>
    <row r="12" spans="1:27" ht="15.75" thickBot="1">
      <c r="A12" s="36"/>
      <c r="B12" s="36"/>
      <c r="C12" s="71" t="s">
        <v>23</v>
      </c>
      <c r="D12" s="72"/>
      <c r="E12" s="73" t="s">
        <v>24</v>
      </c>
      <c r="F12" s="74"/>
      <c r="G12" s="73" t="s">
        <v>25</v>
      </c>
      <c r="H12" s="74"/>
      <c r="I12" s="36"/>
      <c r="J12" s="36"/>
      <c r="K12" s="36"/>
      <c r="L12" s="71" t="s">
        <v>23</v>
      </c>
      <c r="M12" s="72"/>
      <c r="N12" s="73" t="s">
        <v>24</v>
      </c>
      <c r="O12" s="74"/>
      <c r="P12" s="73" t="s">
        <v>25</v>
      </c>
      <c r="Q12" s="74"/>
      <c r="T12" s="36"/>
      <c r="U12" s="36"/>
      <c r="V12" s="37" t="s">
        <v>23</v>
      </c>
      <c r="W12" s="38"/>
      <c r="X12" s="39" t="s">
        <v>24</v>
      </c>
      <c r="Y12" s="40"/>
      <c r="Z12" s="39" t="s">
        <v>25</v>
      </c>
      <c r="AA12" s="40"/>
    </row>
    <row r="13" spans="1:27" ht="15.75" thickBot="1">
      <c r="A13" s="36"/>
      <c r="B13" s="36"/>
      <c r="C13" s="30" t="s">
        <v>26</v>
      </c>
      <c r="D13" s="31" t="s">
        <v>27</v>
      </c>
      <c r="E13" s="30" t="s">
        <v>26</v>
      </c>
      <c r="F13" s="31" t="s">
        <v>27</v>
      </c>
      <c r="G13" s="30" t="s">
        <v>26</v>
      </c>
      <c r="H13" s="31" t="s">
        <v>27</v>
      </c>
      <c r="I13" s="36"/>
      <c r="J13" s="36"/>
      <c r="K13" s="36"/>
      <c r="L13" s="30" t="s">
        <v>26</v>
      </c>
      <c r="M13" s="31" t="s">
        <v>27</v>
      </c>
      <c r="N13" s="30" t="s">
        <v>26</v>
      </c>
      <c r="O13" s="31" t="s">
        <v>27</v>
      </c>
      <c r="P13" s="30" t="s">
        <v>26</v>
      </c>
      <c r="Q13" s="31" t="s">
        <v>27</v>
      </c>
      <c r="T13" s="36"/>
      <c r="U13" s="36"/>
      <c r="V13" s="30" t="s">
        <v>26</v>
      </c>
      <c r="W13" s="31" t="s">
        <v>27</v>
      </c>
      <c r="X13" s="30" t="s">
        <v>26</v>
      </c>
      <c r="Y13" s="31" t="s">
        <v>27</v>
      </c>
      <c r="Z13" s="30" t="s">
        <v>26</v>
      </c>
      <c r="AA13" s="31" t="s">
        <v>27</v>
      </c>
    </row>
    <row r="14" spans="1:27">
      <c r="A14" s="7" t="s">
        <v>1</v>
      </c>
      <c r="B14" s="8">
        <v>33</v>
      </c>
      <c r="C14" s="83">
        <v>0.83055999999999996</v>
      </c>
      <c r="D14" s="105">
        <f>((C14-Setup!$B$8)/Setup!$B$8)*100</f>
        <v>-5.1742247796501832</v>
      </c>
      <c r="E14" s="83">
        <v>2.5590000000000002E-2</v>
      </c>
      <c r="F14" s="105">
        <f>((E14-Setup!$B$11)/Setup!$B$11)*100</f>
        <v>-12.787131074909681</v>
      </c>
      <c r="G14" s="102">
        <v>0.95331999999999995</v>
      </c>
      <c r="H14" s="105">
        <f>((G14-Setup!$B$10)/Setup!$B$10)*100</f>
        <v>3.5687164505997369</v>
      </c>
      <c r="I14" s="36"/>
      <c r="J14" s="7" t="s">
        <v>1</v>
      </c>
      <c r="K14" s="8">
        <v>33</v>
      </c>
      <c r="L14" s="83">
        <v>0.82555000000000001</v>
      </c>
      <c r="M14" s="105">
        <f>((L14-Setup!$B$8)/Setup!$B$8)*100</f>
        <v>-5.7462209435082414</v>
      </c>
      <c r="N14" s="83">
        <v>2.5590000000000002E-2</v>
      </c>
      <c r="O14" s="105">
        <f>((N14-Setup!$B$11)/Setup!$B$11)*100</f>
        <v>-12.787131074909681</v>
      </c>
      <c r="P14" s="102">
        <v>0.94184000000000001</v>
      </c>
      <c r="Q14" s="105">
        <f>((P14-Setup!$B$10)/Setup!$B$10)*100</f>
        <v>2.3215288694592195</v>
      </c>
      <c r="T14" s="7" t="s">
        <v>1</v>
      </c>
      <c r="U14" s="8">
        <v>33</v>
      </c>
      <c r="V14" s="65">
        <v>0.82269000000000003</v>
      </c>
      <c r="W14" s="105">
        <f>((V14-Setup!$B$8)/Setup!$B$8)*100</f>
        <v>-6.0727496917385899</v>
      </c>
      <c r="X14" s="65">
        <v>2.5610000000000001E-2</v>
      </c>
      <c r="Y14" s="105">
        <f>((X14-Setup!$B$11)/Setup!$B$11)*100</f>
        <v>-12.7189693954059</v>
      </c>
      <c r="Z14" s="95">
        <v>0.93474000000000002</v>
      </c>
      <c r="AA14" s="105">
        <f>((Z14-Setup!$B$10)/Setup!$B$10)*100</f>
        <v>1.5501846337364213</v>
      </c>
    </row>
    <row r="15" spans="1:27">
      <c r="A15" s="10" t="s">
        <v>2</v>
      </c>
      <c r="B15" s="11">
        <v>12</v>
      </c>
      <c r="C15" s="84"/>
      <c r="D15" s="106"/>
      <c r="E15" s="84"/>
      <c r="F15" s="106"/>
      <c r="G15" s="103"/>
      <c r="H15" s="106"/>
      <c r="I15" s="36"/>
      <c r="J15" s="10" t="s">
        <v>2</v>
      </c>
      <c r="K15" s="11">
        <v>16</v>
      </c>
      <c r="L15" s="84"/>
      <c r="M15" s="106"/>
      <c r="N15" s="84"/>
      <c r="O15" s="106"/>
      <c r="P15" s="103"/>
      <c r="Q15" s="106"/>
      <c r="T15" s="10" t="s">
        <v>2</v>
      </c>
      <c r="U15" s="11">
        <v>20</v>
      </c>
      <c r="V15" s="66"/>
      <c r="W15" s="106"/>
      <c r="X15" s="66"/>
      <c r="Y15" s="106"/>
      <c r="Z15" s="96"/>
      <c r="AA15" s="106"/>
    </row>
    <row r="16" spans="1:27">
      <c r="A16" s="10" t="s">
        <v>3</v>
      </c>
      <c r="B16" s="13">
        <f>B14/B15</f>
        <v>2.75</v>
      </c>
      <c r="C16" s="84"/>
      <c r="D16" s="106"/>
      <c r="E16" s="84"/>
      <c r="F16" s="106"/>
      <c r="G16" s="103"/>
      <c r="H16" s="106"/>
      <c r="I16" s="36"/>
      <c r="J16" s="10" t="s">
        <v>3</v>
      </c>
      <c r="K16" s="13">
        <f>K14/K15</f>
        <v>2.0625</v>
      </c>
      <c r="L16" s="84"/>
      <c r="M16" s="106"/>
      <c r="N16" s="84"/>
      <c r="O16" s="106"/>
      <c r="P16" s="103"/>
      <c r="Q16" s="106"/>
      <c r="T16" s="10" t="s">
        <v>3</v>
      </c>
      <c r="U16" s="13">
        <f>U14/U15</f>
        <v>1.65</v>
      </c>
      <c r="V16" s="66"/>
      <c r="W16" s="106"/>
      <c r="X16" s="66"/>
      <c r="Y16" s="106"/>
      <c r="Z16" s="96"/>
      <c r="AA16" s="106"/>
    </row>
    <row r="17" spans="1:27">
      <c r="A17" s="10" t="s">
        <v>5</v>
      </c>
      <c r="B17" s="13">
        <f>B14*B15</f>
        <v>396</v>
      </c>
      <c r="C17" s="84"/>
      <c r="D17" s="106"/>
      <c r="E17" s="84"/>
      <c r="F17" s="106"/>
      <c r="G17" s="103"/>
      <c r="H17" s="106"/>
      <c r="I17" s="36"/>
      <c r="J17" s="10" t="s">
        <v>5</v>
      </c>
      <c r="K17" s="13">
        <f>K14*K15</f>
        <v>528</v>
      </c>
      <c r="L17" s="84"/>
      <c r="M17" s="106"/>
      <c r="N17" s="84"/>
      <c r="O17" s="106"/>
      <c r="P17" s="103"/>
      <c r="Q17" s="106"/>
      <c r="T17" s="10" t="s">
        <v>5</v>
      </c>
      <c r="U17" s="13">
        <f>U14*U15</f>
        <v>660</v>
      </c>
      <c r="V17" s="66"/>
      <c r="W17" s="106"/>
      <c r="X17" s="66"/>
      <c r="Y17" s="106"/>
      <c r="Z17" s="96"/>
      <c r="AA17" s="106"/>
    </row>
    <row r="18" spans="1:27">
      <c r="A18" s="28" t="s">
        <v>29</v>
      </c>
      <c r="B18" s="32">
        <v>1</v>
      </c>
      <c r="C18" s="84"/>
      <c r="D18" s="106"/>
      <c r="E18" s="84"/>
      <c r="F18" s="106"/>
      <c r="G18" s="103"/>
      <c r="H18" s="106"/>
      <c r="I18" s="36"/>
      <c r="J18" s="28" t="s">
        <v>29</v>
      </c>
      <c r="K18" s="32">
        <v>1</v>
      </c>
      <c r="L18" s="84"/>
      <c r="M18" s="106"/>
      <c r="N18" s="84"/>
      <c r="O18" s="106"/>
      <c r="P18" s="103"/>
      <c r="Q18" s="106"/>
      <c r="T18" s="28" t="s">
        <v>29</v>
      </c>
      <c r="U18" s="32">
        <v>1</v>
      </c>
      <c r="V18" s="66"/>
      <c r="W18" s="106"/>
      <c r="X18" s="66"/>
      <c r="Y18" s="106"/>
      <c r="Z18" s="96"/>
      <c r="AA18" s="106"/>
    </row>
    <row r="19" spans="1:27" ht="15.75" thickBot="1">
      <c r="A19" s="28" t="s">
        <v>30</v>
      </c>
      <c r="B19" s="32">
        <v>1</v>
      </c>
      <c r="C19" s="85"/>
      <c r="D19" s="107"/>
      <c r="E19" s="85"/>
      <c r="F19" s="107"/>
      <c r="G19" s="104"/>
      <c r="H19" s="107"/>
      <c r="I19" s="36"/>
      <c r="J19" s="28" t="s">
        <v>30</v>
      </c>
      <c r="K19" s="32">
        <v>1</v>
      </c>
      <c r="L19" s="85"/>
      <c r="M19" s="107"/>
      <c r="N19" s="85"/>
      <c r="O19" s="107"/>
      <c r="P19" s="104"/>
      <c r="Q19" s="107"/>
      <c r="T19" s="33" t="s">
        <v>30</v>
      </c>
      <c r="U19" s="35">
        <v>1</v>
      </c>
      <c r="V19" s="67"/>
      <c r="W19" s="107"/>
      <c r="X19" s="67"/>
      <c r="Y19" s="107"/>
      <c r="Z19" s="97"/>
      <c r="AA19" s="107"/>
    </row>
    <row r="20" spans="1:27">
      <c r="A20" s="7" t="s">
        <v>1</v>
      </c>
      <c r="B20" s="8">
        <v>33</v>
      </c>
      <c r="C20" s="65">
        <v>0.82213000000000003</v>
      </c>
      <c r="D20" s="108">
        <f>((C20-Setup!$B$8)/Setup!$B$8)*100</f>
        <v>-6.1366853906927847</v>
      </c>
      <c r="E20" s="65">
        <v>2.5479999999999999E-2</v>
      </c>
      <c r="F20" s="108">
        <f>((E20-Setup!$B$11)/Setup!$B$11)*100</f>
        <v>-13.162020312180495</v>
      </c>
      <c r="G20" s="95">
        <v>0.93823000000000001</v>
      </c>
      <c r="H20" s="108">
        <f>((G20-Setup!$B$10)/Setup!$B$10)*100</f>
        <v>1.9293383496057963</v>
      </c>
      <c r="I20" s="36"/>
      <c r="J20" s="7" t="s">
        <v>1</v>
      </c>
      <c r="K20" s="8">
        <v>33</v>
      </c>
      <c r="L20" s="65">
        <v>0.82213000000000003</v>
      </c>
      <c r="M20" s="105">
        <f>((L20-Setup!$B$8)/Setup!$B$8)*100</f>
        <v>-6.1366853906927847</v>
      </c>
      <c r="N20" s="65">
        <v>2.5479999999999999E-2</v>
      </c>
      <c r="O20" s="105">
        <f>((N20-Setup!$B$11)/Setup!$B$11)*100</f>
        <v>-13.162020312180495</v>
      </c>
      <c r="P20" s="95">
        <v>0.93823000000000001</v>
      </c>
      <c r="Q20" s="105">
        <f>((P20-Setup!$B$10)/Setup!$B$10)*100</f>
        <v>1.9293383496057963</v>
      </c>
      <c r="T20" s="7" t="s">
        <v>1</v>
      </c>
      <c r="U20" s="8">
        <v>33</v>
      </c>
      <c r="V20" s="65">
        <v>0.81889000000000001</v>
      </c>
      <c r="W20" s="105">
        <f>((V20-Setup!$B$8)/Setup!$B$8)*100</f>
        <v>-6.5065990774991995</v>
      </c>
      <c r="X20" s="65">
        <v>2.555E-2</v>
      </c>
      <c r="Y20" s="105">
        <f>((X20-Setup!$B$11)/Setup!$B$11)*100</f>
        <v>-12.923454433917254</v>
      </c>
      <c r="Z20" s="95">
        <v>0.92825000000000002</v>
      </c>
      <c r="AA20" s="105">
        <f>((Z20-Setup!$B$10)/Setup!$B$10)*100</f>
        <v>0.84511081826586387</v>
      </c>
    </row>
    <row r="21" spans="1:27">
      <c r="A21" s="10" t="s">
        <v>2</v>
      </c>
      <c r="B21" s="11">
        <v>12</v>
      </c>
      <c r="C21" s="66"/>
      <c r="D21" s="109"/>
      <c r="E21" s="66"/>
      <c r="F21" s="109"/>
      <c r="G21" s="96"/>
      <c r="H21" s="109"/>
      <c r="I21" s="36"/>
      <c r="J21" s="10" t="s">
        <v>2</v>
      </c>
      <c r="K21" s="11">
        <v>16</v>
      </c>
      <c r="L21" s="66"/>
      <c r="M21" s="106"/>
      <c r="N21" s="66"/>
      <c r="O21" s="106"/>
      <c r="P21" s="96"/>
      <c r="Q21" s="106"/>
      <c r="T21" s="10" t="s">
        <v>2</v>
      </c>
      <c r="U21" s="11">
        <v>20</v>
      </c>
      <c r="V21" s="66"/>
      <c r="W21" s="106"/>
      <c r="X21" s="66"/>
      <c r="Y21" s="106"/>
      <c r="Z21" s="96"/>
      <c r="AA21" s="106"/>
    </row>
    <row r="22" spans="1:27">
      <c r="A22" s="10" t="s">
        <v>3</v>
      </c>
      <c r="B22" s="13">
        <f>B20/B21</f>
        <v>2.75</v>
      </c>
      <c r="C22" s="66"/>
      <c r="D22" s="109"/>
      <c r="E22" s="66"/>
      <c r="F22" s="109"/>
      <c r="G22" s="96"/>
      <c r="H22" s="109"/>
      <c r="I22" s="36"/>
      <c r="J22" s="10" t="s">
        <v>3</v>
      </c>
      <c r="K22" s="13">
        <f>K20/K21</f>
        <v>2.0625</v>
      </c>
      <c r="L22" s="66"/>
      <c r="M22" s="106"/>
      <c r="N22" s="66"/>
      <c r="O22" s="106"/>
      <c r="P22" s="96"/>
      <c r="Q22" s="106"/>
      <c r="T22" s="10" t="s">
        <v>3</v>
      </c>
      <c r="U22" s="13">
        <f>U20/U21</f>
        <v>1.65</v>
      </c>
      <c r="V22" s="66"/>
      <c r="W22" s="106"/>
      <c r="X22" s="66"/>
      <c r="Y22" s="106"/>
      <c r="Z22" s="96"/>
      <c r="AA22" s="106"/>
    </row>
    <row r="23" spans="1:27">
      <c r="A23" s="10" t="s">
        <v>5</v>
      </c>
      <c r="B23" s="13">
        <f>B20*B21</f>
        <v>396</v>
      </c>
      <c r="C23" s="66"/>
      <c r="D23" s="109"/>
      <c r="E23" s="66"/>
      <c r="F23" s="109"/>
      <c r="G23" s="96"/>
      <c r="H23" s="109"/>
      <c r="I23" s="36"/>
      <c r="J23" s="10" t="s">
        <v>5</v>
      </c>
      <c r="K23" s="13">
        <f>K20*K21</f>
        <v>528</v>
      </c>
      <c r="L23" s="66"/>
      <c r="M23" s="106"/>
      <c r="N23" s="66"/>
      <c r="O23" s="106"/>
      <c r="P23" s="96"/>
      <c r="Q23" s="106"/>
      <c r="T23" s="10" t="s">
        <v>5</v>
      </c>
      <c r="U23" s="13">
        <f>U20*U21</f>
        <v>660</v>
      </c>
      <c r="V23" s="66"/>
      <c r="W23" s="106"/>
      <c r="X23" s="66"/>
      <c r="Y23" s="106"/>
      <c r="Z23" s="96"/>
      <c r="AA23" s="106"/>
    </row>
    <row r="24" spans="1:27">
      <c r="A24" s="28" t="s">
        <v>29</v>
      </c>
      <c r="B24" s="32">
        <v>1</v>
      </c>
      <c r="C24" s="66"/>
      <c r="D24" s="109"/>
      <c r="E24" s="66"/>
      <c r="F24" s="109"/>
      <c r="G24" s="96"/>
      <c r="H24" s="109"/>
      <c r="I24" s="36"/>
      <c r="J24" s="28" t="s">
        <v>29</v>
      </c>
      <c r="K24" s="32">
        <v>1</v>
      </c>
      <c r="L24" s="66"/>
      <c r="M24" s="106"/>
      <c r="N24" s="66"/>
      <c r="O24" s="106"/>
      <c r="P24" s="96"/>
      <c r="Q24" s="106"/>
      <c r="T24" s="28" t="s">
        <v>29</v>
      </c>
      <c r="U24" s="32">
        <v>1</v>
      </c>
      <c r="V24" s="66"/>
      <c r="W24" s="106"/>
      <c r="X24" s="66"/>
      <c r="Y24" s="106"/>
      <c r="Z24" s="96"/>
      <c r="AA24" s="106"/>
    </row>
    <row r="25" spans="1:27" ht="15.75" thickBot="1">
      <c r="A25" s="33" t="s">
        <v>30</v>
      </c>
      <c r="B25" s="34">
        <v>0.5</v>
      </c>
      <c r="C25" s="67"/>
      <c r="D25" s="110"/>
      <c r="E25" s="67"/>
      <c r="F25" s="110"/>
      <c r="G25" s="97"/>
      <c r="H25" s="110"/>
      <c r="I25" s="36"/>
      <c r="J25" s="33" t="s">
        <v>30</v>
      </c>
      <c r="K25" s="34">
        <v>0.5</v>
      </c>
      <c r="L25" s="67"/>
      <c r="M25" s="107"/>
      <c r="N25" s="67"/>
      <c r="O25" s="107"/>
      <c r="P25" s="97"/>
      <c r="Q25" s="107"/>
      <c r="T25" s="33" t="s">
        <v>30</v>
      </c>
      <c r="U25" s="35">
        <v>0.5</v>
      </c>
      <c r="V25" s="67"/>
      <c r="W25" s="107"/>
      <c r="X25" s="67"/>
      <c r="Y25" s="107"/>
      <c r="Z25" s="97"/>
      <c r="AA25" s="107"/>
    </row>
    <row r="26" spans="1:27">
      <c r="A26" s="7" t="s">
        <v>1</v>
      </c>
      <c r="B26" s="8">
        <v>33</v>
      </c>
      <c r="C26" s="65">
        <v>0.81976000000000004</v>
      </c>
      <c r="D26" s="108">
        <f>((C26-Setup!$B$8)/Setup!$B$8)*100</f>
        <v>-6.4072704023382139</v>
      </c>
      <c r="E26" s="65">
        <v>2.562E-2</v>
      </c>
      <c r="F26" s="108">
        <f>((E26-Setup!$B$11)/Setup!$B$11)*100</f>
        <v>-12.684888555654009</v>
      </c>
      <c r="G26" s="95">
        <v>0.92757000000000001</v>
      </c>
      <c r="H26" s="108">
        <f>((G26-Setup!$B$10)/Setup!$B$10)*100</f>
        <v>0.77123559568959432</v>
      </c>
      <c r="I26" s="36"/>
      <c r="J26" s="7" t="s">
        <v>1</v>
      </c>
      <c r="K26" s="8">
        <v>33</v>
      </c>
      <c r="L26" s="65">
        <v>0.81976000000000004</v>
      </c>
      <c r="M26" s="105">
        <f>((L26-Setup!$B$8)/Setup!$B$8)*100</f>
        <v>-6.4072704023382139</v>
      </c>
      <c r="N26" s="65">
        <v>2.562E-2</v>
      </c>
      <c r="O26" s="105">
        <f>((N26-Setup!$B$11)/Setup!$B$11)*100</f>
        <v>-12.684888555654009</v>
      </c>
      <c r="P26" s="95">
        <v>0.92757000000000001</v>
      </c>
      <c r="Q26" s="105">
        <f>((P26-Setup!$B$10)/Setup!$B$10)*100</f>
        <v>0.77123559568959432</v>
      </c>
      <c r="T26" s="7" t="s">
        <v>1</v>
      </c>
      <c r="U26" s="8">
        <v>33</v>
      </c>
      <c r="V26" s="65">
        <v>0.81740000000000002</v>
      </c>
      <c r="W26" s="105">
        <f>((V26-Setup!$B$8)/Setup!$B$8)*100</f>
        <v>-6.6767137050737517</v>
      </c>
      <c r="X26" s="65">
        <v>2.5749999999999999E-2</v>
      </c>
      <c r="Y26" s="105">
        <f>((X26-Setup!$B$11)/Setup!$B$11)*100</f>
        <v>-12.241837638879428</v>
      </c>
      <c r="Z26" s="95">
        <v>0.91771000000000003</v>
      </c>
      <c r="AA26" s="105">
        <f>((Z26-Setup!$B$10)/Setup!$B$10)*100</f>
        <v>-0.29995513166628968</v>
      </c>
    </row>
    <row r="27" spans="1:27">
      <c r="A27" s="10" t="s">
        <v>2</v>
      </c>
      <c r="B27" s="11">
        <v>12</v>
      </c>
      <c r="C27" s="66"/>
      <c r="D27" s="109"/>
      <c r="E27" s="66"/>
      <c r="F27" s="109"/>
      <c r="G27" s="96"/>
      <c r="H27" s="109"/>
      <c r="I27" s="36"/>
      <c r="J27" s="10" t="s">
        <v>2</v>
      </c>
      <c r="K27" s="11">
        <v>16</v>
      </c>
      <c r="L27" s="66"/>
      <c r="M27" s="106"/>
      <c r="N27" s="66"/>
      <c r="O27" s="106"/>
      <c r="P27" s="96"/>
      <c r="Q27" s="106"/>
      <c r="T27" s="10" t="s">
        <v>2</v>
      </c>
      <c r="U27" s="11">
        <v>20</v>
      </c>
      <c r="V27" s="66"/>
      <c r="W27" s="106"/>
      <c r="X27" s="66"/>
      <c r="Y27" s="106"/>
      <c r="Z27" s="96"/>
      <c r="AA27" s="106"/>
    </row>
    <row r="28" spans="1:27">
      <c r="A28" s="10" t="s">
        <v>3</v>
      </c>
      <c r="B28" s="13">
        <f>B26/B27</f>
        <v>2.75</v>
      </c>
      <c r="C28" s="66"/>
      <c r="D28" s="109"/>
      <c r="E28" s="66"/>
      <c r="F28" s="109"/>
      <c r="G28" s="96"/>
      <c r="H28" s="109"/>
      <c r="I28" s="36"/>
      <c r="J28" s="10" t="s">
        <v>3</v>
      </c>
      <c r="K28" s="13">
        <f>K26/K27</f>
        <v>2.0625</v>
      </c>
      <c r="L28" s="66"/>
      <c r="M28" s="106"/>
      <c r="N28" s="66"/>
      <c r="O28" s="106"/>
      <c r="P28" s="96"/>
      <c r="Q28" s="106"/>
      <c r="T28" s="10" t="s">
        <v>3</v>
      </c>
      <c r="U28" s="13">
        <f>U26/U27</f>
        <v>1.65</v>
      </c>
      <c r="V28" s="66"/>
      <c r="W28" s="106"/>
      <c r="X28" s="66"/>
      <c r="Y28" s="106"/>
      <c r="Z28" s="96"/>
      <c r="AA28" s="106"/>
    </row>
    <row r="29" spans="1:27">
      <c r="A29" s="10" t="s">
        <v>5</v>
      </c>
      <c r="B29" s="13">
        <f>B26*B27</f>
        <v>396</v>
      </c>
      <c r="C29" s="66"/>
      <c r="D29" s="109"/>
      <c r="E29" s="66"/>
      <c r="F29" s="109"/>
      <c r="G29" s="96"/>
      <c r="H29" s="109"/>
      <c r="I29" s="36"/>
      <c r="J29" s="10" t="s">
        <v>5</v>
      </c>
      <c r="K29" s="13">
        <f>K26*K27</f>
        <v>528</v>
      </c>
      <c r="L29" s="66"/>
      <c r="M29" s="106"/>
      <c r="N29" s="66"/>
      <c r="O29" s="106"/>
      <c r="P29" s="96"/>
      <c r="Q29" s="106"/>
      <c r="T29" s="10" t="s">
        <v>5</v>
      </c>
      <c r="U29" s="13">
        <f>U26*U27</f>
        <v>660</v>
      </c>
      <c r="V29" s="66"/>
      <c r="W29" s="106"/>
      <c r="X29" s="66"/>
      <c r="Y29" s="106"/>
      <c r="Z29" s="96"/>
      <c r="AA29" s="106"/>
    </row>
    <row r="30" spans="1:27">
      <c r="A30" s="28" t="s">
        <v>29</v>
      </c>
      <c r="B30" s="32">
        <v>1</v>
      </c>
      <c r="C30" s="66"/>
      <c r="D30" s="109"/>
      <c r="E30" s="66"/>
      <c r="F30" s="109"/>
      <c r="G30" s="96"/>
      <c r="H30" s="109"/>
      <c r="I30" s="36"/>
      <c r="J30" s="28" t="s">
        <v>29</v>
      </c>
      <c r="K30" s="32">
        <v>1</v>
      </c>
      <c r="L30" s="66"/>
      <c r="M30" s="106"/>
      <c r="N30" s="66"/>
      <c r="O30" s="106"/>
      <c r="P30" s="96"/>
      <c r="Q30" s="106"/>
      <c r="T30" s="28" t="s">
        <v>29</v>
      </c>
      <c r="U30" s="32">
        <v>1</v>
      </c>
      <c r="V30" s="66"/>
      <c r="W30" s="106"/>
      <c r="X30" s="66"/>
      <c r="Y30" s="106"/>
      <c r="Z30" s="96"/>
      <c r="AA30" s="106"/>
    </row>
    <row r="31" spans="1:27" ht="15.75" thickBot="1">
      <c r="A31" s="33" t="s">
        <v>30</v>
      </c>
      <c r="B31" s="34">
        <v>0.25</v>
      </c>
      <c r="C31" s="67"/>
      <c r="D31" s="110"/>
      <c r="E31" s="67"/>
      <c r="F31" s="110"/>
      <c r="G31" s="97"/>
      <c r="H31" s="110"/>
      <c r="I31" s="36"/>
      <c r="J31" s="33" t="s">
        <v>30</v>
      </c>
      <c r="K31" s="34">
        <v>0.25</v>
      </c>
      <c r="L31" s="67"/>
      <c r="M31" s="107"/>
      <c r="N31" s="67"/>
      <c r="O31" s="107"/>
      <c r="P31" s="97"/>
      <c r="Q31" s="107"/>
      <c r="T31" s="33" t="s">
        <v>30</v>
      </c>
      <c r="U31" s="35">
        <v>0.25</v>
      </c>
      <c r="V31" s="67"/>
      <c r="W31" s="107"/>
      <c r="X31" s="67"/>
      <c r="Y31" s="107"/>
      <c r="Z31" s="97"/>
      <c r="AA31" s="107"/>
    </row>
    <row r="32" spans="1:27">
      <c r="A32" s="7" t="s">
        <v>1</v>
      </c>
      <c r="B32" s="8">
        <v>33</v>
      </c>
      <c r="C32" s="65">
        <v>0.82081999999999999</v>
      </c>
      <c r="D32" s="108">
        <f>((C32-Setup!$B$8)/Setup!$B$8)*100</f>
        <v>-6.2862492578892075</v>
      </c>
      <c r="E32" s="65">
        <v>2.5510000000000001E-2</v>
      </c>
      <c r="F32" s="108">
        <f>((E32-Setup!$B$11)/Setup!$B$11)*100</f>
        <v>-13.059777792924812</v>
      </c>
      <c r="G32" s="95">
        <v>0.93401000000000001</v>
      </c>
      <c r="H32" s="108">
        <f>((G32-Setup!$B$10)/Setup!$B$10)*100</f>
        <v>1.4708774095001327</v>
      </c>
      <c r="I32" s="36"/>
      <c r="J32" s="7" t="s">
        <v>1</v>
      </c>
      <c r="K32" s="8">
        <v>33</v>
      </c>
      <c r="L32" s="65">
        <v>0.81923999999999997</v>
      </c>
      <c r="M32" s="105">
        <f>((L32-Setup!$B$8)/Setup!$B$8)*100</f>
        <v>-6.466639265652832</v>
      </c>
      <c r="N32" s="65">
        <v>2.5770000000000001E-2</v>
      </c>
      <c r="O32" s="105">
        <f>((N32-Setup!$B$11)/Setup!$B$11)*100</f>
        <v>-12.173675959375634</v>
      </c>
      <c r="P32" s="95">
        <v>0.92108999999999996</v>
      </c>
      <c r="Q32" s="105">
        <f>((P32-Setup!$B$10)/Setup!$B$10)*100</f>
        <v>6.7248180551035847E-2</v>
      </c>
      <c r="T32" s="7" t="s">
        <v>1</v>
      </c>
      <c r="U32" s="8">
        <v>33</v>
      </c>
      <c r="V32" s="65">
        <v>0.81564999999999999</v>
      </c>
      <c r="W32" s="105">
        <f>((V32-Setup!$B$8)/Setup!$B$8)*100</f>
        <v>-6.8765127643056134</v>
      </c>
      <c r="X32" s="65">
        <v>2.5870000000000001E-2</v>
      </c>
      <c r="Y32" s="105">
        <f>((X32-Setup!$B$11)/Setup!$B$11)*100</f>
        <v>-11.832867561856721</v>
      </c>
      <c r="Z32" s="95">
        <v>0.90939999999999999</v>
      </c>
      <c r="AA32" s="105">
        <f>((Z32-Setup!$B$10)/Setup!$B$10)*100</f>
        <v>-1.2027538075615694</v>
      </c>
    </row>
    <row r="33" spans="1:27">
      <c r="A33" s="10" t="s">
        <v>2</v>
      </c>
      <c r="B33" s="11">
        <v>12</v>
      </c>
      <c r="C33" s="66"/>
      <c r="D33" s="109"/>
      <c r="E33" s="66"/>
      <c r="F33" s="109"/>
      <c r="G33" s="96"/>
      <c r="H33" s="109"/>
      <c r="I33" s="36"/>
      <c r="J33" s="10" t="s">
        <v>2</v>
      </c>
      <c r="K33" s="11">
        <v>16</v>
      </c>
      <c r="L33" s="66"/>
      <c r="M33" s="106"/>
      <c r="N33" s="66"/>
      <c r="O33" s="106"/>
      <c r="P33" s="96"/>
      <c r="Q33" s="106"/>
      <c r="T33" s="10" t="s">
        <v>2</v>
      </c>
      <c r="U33" s="11">
        <v>20</v>
      </c>
      <c r="V33" s="66"/>
      <c r="W33" s="106"/>
      <c r="X33" s="66"/>
      <c r="Y33" s="106"/>
      <c r="Z33" s="96"/>
      <c r="AA33" s="106"/>
    </row>
    <row r="34" spans="1:27">
      <c r="A34" s="10" t="s">
        <v>3</v>
      </c>
      <c r="B34" s="13">
        <f>B32/B33</f>
        <v>2.75</v>
      </c>
      <c r="C34" s="66"/>
      <c r="D34" s="109"/>
      <c r="E34" s="66"/>
      <c r="F34" s="109"/>
      <c r="G34" s="96"/>
      <c r="H34" s="109"/>
      <c r="I34" s="36"/>
      <c r="J34" s="10" t="s">
        <v>3</v>
      </c>
      <c r="K34" s="13">
        <f>K32/K33</f>
        <v>2.0625</v>
      </c>
      <c r="L34" s="66"/>
      <c r="M34" s="106"/>
      <c r="N34" s="66"/>
      <c r="O34" s="106"/>
      <c r="P34" s="96"/>
      <c r="Q34" s="106"/>
      <c r="T34" s="10" t="s">
        <v>3</v>
      </c>
      <c r="U34" s="13">
        <f>U32/U33</f>
        <v>1.65</v>
      </c>
      <c r="V34" s="66"/>
      <c r="W34" s="106"/>
      <c r="X34" s="66"/>
      <c r="Y34" s="106"/>
      <c r="Z34" s="96"/>
      <c r="AA34" s="106"/>
    </row>
    <row r="35" spans="1:27">
      <c r="A35" s="10" t="s">
        <v>5</v>
      </c>
      <c r="B35" s="13">
        <f>B32*B33</f>
        <v>396</v>
      </c>
      <c r="C35" s="66"/>
      <c r="D35" s="109"/>
      <c r="E35" s="66"/>
      <c r="F35" s="109"/>
      <c r="G35" s="96"/>
      <c r="H35" s="109"/>
      <c r="I35" s="36"/>
      <c r="J35" s="10" t="s">
        <v>5</v>
      </c>
      <c r="K35" s="13">
        <f>K32*K33</f>
        <v>528</v>
      </c>
      <c r="L35" s="66"/>
      <c r="M35" s="106"/>
      <c r="N35" s="66"/>
      <c r="O35" s="106"/>
      <c r="P35" s="96"/>
      <c r="Q35" s="106"/>
      <c r="T35" s="10" t="s">
        <v>5</v>
      </c>
      <c r="U35" s="13">
        <f>U32*U33</f>
        <v>660</v>
      </c>
      <c r="V35" s="66"/>
      <c r="W35" s="106"/>
      <c r="X35" s="66"/>
      <c r="Y35" s="106"/>
      <c r="Z35" s="96"/>
      <c r="AA35" s="106"/>
    </row>
    <row r="36" spans="1:27">
      <c r="A36" s="28" t="s">
        <v>29</v>
      </c>
      <c r="B36" s="32">
        <v>1</v>
      </c>
      <c r="C36" s="66"/>
      <c r="D36" s="109"/>
      <c r="E36" s="66"/>
      <c r="F36" s="109"/>
      <c r="G36" s="96"/>
      <c r="H36" s="109"/>
      <c r="I36" s="36"/>
      <c r="J36" s="28" t="s">
        <v>29</v>
      </c>
      <c r="K36" s="32">
        <v>1</v>
      </c>
      <c r="L36" s="66"/>
      <c r="M36" s="106"/>
      <c r="N36" s="66"/>
      <c r="O36" s="106"/>
      <c r="P36" s="96"/>
      <c r="Q36" s="106"/>
      <c r="T36" s="28" t="s">
        <v>29</v>
      </c>
      <c r="U36" s="32">
        <v>1</v>
      </c>
      <c r="V36" s="66"/>
      <c r="W36" s="106"/>
      <c r="X36" s="66"/>
      <c r="Y36" s="106"/>
      <c r="Z36" s="96"/>
      <c r="AA36" s="106"/>
    </row>
    <row r="37" spans="1:27" ht="15.75" thickBot="1">
      <c r="A37" s="33" t="s">
        <v>30</v>
      </c>
      <c r="B37" s="35">
        <v>0.15</v>
      </c>
      <c r="C37" s="67"/>
      <c r="D37" s="110"/>
      <c r="E37" s="67"/>
      <c r="F37" s="110"/>
      <c r="G37" s="97"/>
      <c r="H37" s="110"/>
      <c r="I37" s="36"/>
      <c r="J37" s="33" t="s">
        <v>30</v>
      </c>
      <c r="K37" s="35">
        <v>0.15</v>
      </c>
      <c r="L37" s="67"/>
      <c r="M37" s="107"/>
      <c r="N37" s="67"/>
      <c r="O37" s="107"/>
      <c r="P37" s="97"/>
      <c r="Q37" s="107"/>
      <c r="T37" s="33" t="s">
        <v>30</v>
      </c>
      <c r="U37" s="35">
        <v>0.15</v>
      </c>
      <c r="V37" s="67"/>
      <c r="W37" s="107"/>
      <c r="X37" s="67"/>
      <c r="Y37" s="107"/>
      <c r="Z37" s="97"/>
      <c r="AA37" s="107"/>
    </row>
    <row r="38" spans="1:27">
      <c r="A38" s="7" t="s">
        <v>1</v>
      </c>
      <c r="B38" s="8">
        <v>33</v>
      </c>
      <c r="C38" s="65">
        <v>0.82303999999999999</v>
      </c>
      <c r="D38" s="108">
        <f>((C38-Setup!$B$8)/Setup!$B$8)*100</f>
        <v>-6.0327898798922224</v>
      </c>
      <c r="E38" s="65">
        <v>2.562E-2</v>
      </c>
      <c r="F38" s="108">
        <f>((E38-Setup!$B$11)/Setup!$B$11)*100</f>
        <v>-12.684888555654009</v>
      </c>
      <c r="G38" s="95">
        <v>0.93515000000000004</v>
      </c>
      <c r="H38" s="108">
        <f>((G38-Setup!$B$10)/Setup!$B$10)*100</f>
        <v>1.5947270473485855</v>
      </c>
      <c r="I38" s="36"/>
      <c r="J38" s="7" t="s">
        <v>1</v>
      </c>
      <c r="K38" s="8">
        <v>33</v>
      </c>
      <c r="L38" s="65">
        <v>0.81852999999999998</v>
      </c>
      <c r="M38" s="105">
        <f>((L38-Setup!$B$8)/Setup!$B$8)*100</f>
        <v>-6.5477005982554708</v>
      </c>
      <c r="N38" s="65">
        <v>2.5669999999999998E-2</v>
      </c>
      <c r="O38" s="105">
        <f>((N38-Setup!$B$11)/Setup!$B$11)*100</f>
        <v>-12.51448435689456</v>
      </c>
      <c r="P38" s="95">
        <v>0.92315000000000003</v>
      </c>
      <c r="Q38" s="105">
        <f>((P38-Setup!$B$10)/Setup!$B$10)*100</f>
        <v>0.29104664894385446</v>
      </c>
      <c r="T38" s="7" t="s">
        <v>1</v>
      </c>
      <c r="U38" s="8">
        <v>33</v>
      </c>
      <c r="V38" s="65">
        <v>0.81318000000000001</v>
      </c>
      <c r="W38" s="105">
        <f>((V38-Setup!$B$8)/Setup!$B$8)*100</f>
        <v>-7.1585148650500043</v>
      </c>
      <c r="X38" s="65">
        <v>2.5950000000000001E-2</v>
      </c>
      <c r="Y38" s="105">
        <f>((X38-Setup!$B$11)/Setup!$B$11)*100</f>
        <v>-11.56022084384159</v>
      </c>
      <c r="Z38" s="95">
        <v>0.90107999999999999</v>
      </c>
      <c r="AA38" s="105">
        <f>((Z38-Setup!$B$10)/Setup!$B$10)*100</f>
        <v>-2.1066388837888481</v>
      </c>
    </row>
    <row r="39" spans="1:27">
      <c r="A39" s="10" t="s">
        <v>2</v>
      </c>
      <c r="B39" s="11">
        <v>12</v>
      </c>
      <c r="C39" s="66"/>
      <c r="D39" s="109"/>
      <c r="E39" s="66"/>
      <c r="F39" s="109"/>
      <c r="G39" s="96"/>
      <c r="H39" s="109"/>
      <c r="I39" s="36"/>
      <c r="J39" s="10" t="s">
        <v>2</v>
      </c>
      <c r="K39" s="11">
        <v>16</v>
      </c>
      <c r="L39" s="66"/>
      <c r="M39" s="106"/>
      <c r="N39" s="66"/>
      <c r="O39" s="106"/>
      <c r="P39" s="96"/>
      <c r="Q39" s="106"/>
      <c r="T39" s="10" t="s">
        <v>2</v>
      </c>
      <c r="U39" s="11">
        <v>20</v>
      </c>
      <c r="V39" s="66"/>
      <c r="W39" s="106"/>
      <c r="X39" s="66"/>
      <c r="Y39" s="106"/>
      <c r="Z39" s="96"/>
      <c r="AA39" s="106"/>
    </row>
    <row r="40" spans="1:27">
      <c r="A40" s="10" t="s">
        <v>3</v>
      </c>
      <c r="B40" s="13">
        <f>B38/B39</f>
        <v>2.75</v>
      </c>
      <c r="C40" s="66"/>
      <c r="D40" s="109"/>
      <c r="E40" s="66"/>
      <c r="F40" s="109"/>
      <c r="G40" s="96"/>
      <c r="H40" s="109"/>
      <c r="I40" s="36"/>
      <c r="J40" s="10" t="s">
        <v>3</v>
      </c>
      <c r="K40" s="13">
        <f>K38/K39</f>
        <v>2.0625</v>
      </c>
      <c r="L40" s="66"/>
      <c r="M40" s="106"/>
      <c r="N40" s="66"/>
      <c r="O40" s="106"/>
      <c r="P40" s="96"/>
      <c r="Q40" s="106"/>
      <c r="T40" s="10" t="s">
        <v>3</v>
      </c>
      <c r="U40" s="13">
        <f>U38/U39</f>
        <v>1.65</v>
      </c>
      <c r="V40" s="66"/>
      <c r="W40" s="106"/>
      <c r="X40" s="66"/>
      <c r="Y40" s="106"/>
      <c r="Z40" s="96"/>
      <c r="AA40" s="106"/>
    </row>
    <row r="41" spans="1:27">
      <c r="A41" s="10" t="s">
        <v>5</v>
      </c>
      <c r="B41" s="13">
        <f>B38*B39</f>
        <v>396</v>
      </c>
      <c r="C41" s="66"/>
      <c r="D41" s="109"/>
      <c r="E41" s="66"/>
      <c r="F41" s="109"/>
      <c r="G41" s="96"/>
      <c r="H41" s="109"/>
      <c r="I41" s="36"/>
      <c r="J41" s="10" t="s">
        <v>5</v>
      </c>
      <c r="K41" s="13">
        <f>K38*K39</f>
        <v>528</v>
      </c>
      <c r="L41" s="66"/>
      <c r="M41" s="106"/>
      <c r="N41" s="66"/>
      <c r="O41" s="106"/>
      <c r="P41" s="96"/>
      <c r="Q41" s="106"/>
      <c r="T41" s="10" t="s">
        <v>5</v>
      </c>
      <c r="U41" s="13">
        <f>U38*U39</f>
        <v>660</v>
      </c>
      <c r="V41" s="66"/>
      <c r="W41" s="106"/>
      <c r="X41" s="66"/>
      <c r="Y41" s="106"/>
      <c r="Z41" s="96"/>
      <c r="AA41" s="106"/>
    </row>
    <row r="42" spans="1:27">
      <c r="A42" s="28" t="s">
        <v>29</v>
      </c>
      <c r="B42" s="32">
        <v>2</v>
      </c>
      <c r="C42" s="66"/>
      <c r="D42" s="109"/>
      <c r="E42" s="66"/>
      <c r="F42" s="109"/>
      <c r="G42" s="96"/>
      <c r="H42" s="109"/>
      <c r="I42" s="36"/>
      <c r="J42" s="28" t="s">
        <v>29</v>
      </c>
      <c r="K42" s="32">
        <v>2</v>
      </c>
      <c r="L42" s="66"/>
      <c r="M42" s="106"/>
      <c r="N42" s="66"/>
      <c r="O42" s="106"/>
      <c r="P42" s="96"/>
      <c r="Q42" s="106"/>
      <c r="T42" s="28" t="s">
        <v>29</v>
      </c>
      <c r="U42" s="32">
        <v>2</v>
      </c>
      <c r="V42" s="66"/>
      <c r="W42" s="106"/>
      <c r="X42" s="66"/>
      <c r="Y42" s="106"/>
      <c r="Z42" s="96"/>
      <c r="AA42" s="106"/>
    </row>
    <row r="43" spans="1:27" ht="15.75" thickBot="1">
      <c r="A43" s="33" t="s">
        <v>30</v>
      </c>
      <c r="B43" s="35">
        <v>0.15</v>
      </c>
      <c r="C43" s="67"/>
      <c r="D43" s="110"/>
      <c r="E43" s="67"/>
      <c r="F43" s="110"/>
      <c r="G43" s="97"/>
      <c r="H43" s="110"/>
      <c r="I43" s="36"/>
      <c r="J43" s="33" t="s">
        <v>30</v>
      </c>
      <c r="K43" s="35">
        <v>0.15</v>
      </c>
      <c r="L43" s="67"/>
      <c r="M43" s="107"/>
      <c r="N43" s="67"/>
      <c r="O43" s="107"/>
      <c r="P43" s="97"/>
      <c r="Q43" s="107"/>
      <c r="T43" s="33" t="s">
        <v>30</v>
      </c>
      <c r="U43" s="35">
        <v>0.15</v>
      </c>
      <c r="V43" s="67"/>
      <c r="W43" s="107"/>
      <c r="X43" s="67"/>
      <c r="Y43" s="107"/>
      <c r="Z43" s="97"/>
      <c r="AA43" s="107"/>
    </row>
    <row r="44" spans="1:27">
      <c r="I44" s="36"/>
    </row>
    <row r="45" spans="1:27">
      <c r="I45" s="36"/>
    </row>
    <row r="46" spans="1:27">
      <c r="I46" s="36"/>
    </row>
    <row r="47" spans="1:27">
      <c r="I47" s="36"/>
    </row>
    <row r="48" spans="1:27">
      <c r="I48" s="36"/>
    </row>
    <row r="49" spans="9:9">
      <c r="I49" s="36"/>
    </row>
    <row r="50" spans="9:9">
      <c r="I50" s="36"/>
    </row>
    <row r="51" spans="9:9">
      <c r="I51" s="36"/>
    </row>
    <row r="52" spans="9:9">
      <c r="I52" s="36"/>
    </row>
  </sheetData>
  <mergeCells count="98">
    <mergeCell ref="A1:J3"/>
    <mergeCell ref="A4:J5"/>
    <mergeCell ref="C12:D12"/>
    <mergeCell ref="E12:F12"/>
    <mergeCell ref="G12:H12"/>
    <mergeCell ref="L14:L19"/>
    <mergeCell ref="O14:O19"/>
    <mergeCell ref="P14:P19"/>
    <mergeCell ref="L12:M12"/>
    <mergeCell ref="N12:O12"/>
    <mergeCell ref="P12:Q12"/>
    <mergeCell ref="M14:M19"/>
    <mergeCell ref="N14:N19"/>
    <mergeCell ref="Z20:Z25"/>
    <mergeCell ref="AA20:AA25"/>
    <mergeCell ref="P26:P31"/>
    <mergeCell ref="Q26:Q31"/>
    <mergeCell ref="Q14:Q19"/>
    <mergeCell ref="P20:P25"/>
    <mergeCell ref="Q20:Q25"/>
    <mergeCell ref="W20:W25"/>
    <mergeCell ref="X20:X25"/>
    <mergeCell ref="Y20:Y25"/>
    <mergeCell ref="AA14:AA19"/>
    <mergeCell ref="W14:W19"/>
    <mergeCell ref="X14:X19"/>
    <mergeCell ref="Y14:Y19"/>
    <mergeCell ref="Z14:Z19"/>
    <mergeCell ref="V14:V19"/>
    <mergeCell ref="Z32:Z37"/>
    <mergeCell ref="AA32:AA37"/>
    <mergeCell ref="V26:V31"/>
    <mergeCell ref="W26:W31"/>
    <mergeCell ref="X26:X31"/>
    <mergeCell ref="Y26:Y31"/>
    <mergeCell ref="Z26:Z31"/>
    <mergeCell ref="AA26:AA31"/>
    <mergeCell ref="W32:W37"/>
    <mergeCell ref="X32:X37"/>
    <mergeCell ref="Y32:Y37"/>
    <mergeCell ref="H20:H25"/>
    <mergeCell ref="C14:C19"/>
    <mergeCell ref="D14:D19"/>
    <mergeCell ref="E14:E19"/>
    <mergeCell ref="F14:F19"/>
    <mergeCell ref="G14:G19"/>
    <mergeCell ref="C20:C25"/>
    <mergeCell ref="D20:D25"/>
    <mergeCell ref="E20:E25"/>
    <mergeCell ref="F20:F25"/>
    <mergeCell ref="G20:G25"/>
    <mergeCell ref="H14:H19"/>
    <mergeCell ref="F26:F31"/>
    <mergeCell ref="G26:G31"/>
    <mergeCell ref="H26:H31"/>
    <mergeCell ref="C32:C37"/>
    <mergeCell ref="D32:D37"/>
    <mergeCell ref="E32:E37"/>
    <mergeCell ref="F32:F37"/>
    <mergeCell ref="G32:G37"/>
    <mergeCell ref="H32:H37"/>
    <mergeCell ref="C26:C31"/>
    <mergeCell ref="D26:D31"/>
    <mergeCell ref="E26:E31"/>
    <mergeCell ref="L20:L25"/>
    <mergeCell ref="V32:V37"/>
    <mergeCell ref="V20:V25"/>
    <mergeCell ref="P32:P37"/>
    <mergeCell ref="Q32:Q37"/>
    <mergeCell ref="L26:L31"/>
    <mergeCell ref="M26:M31"/>
    <mergeCell ref="N26:N31"/>
    <mergeCell ref="O26:O31"/>
    <mergeCell ref="N20:N25"/>
    <mergeCell ref="M20:M25"/>
    <mergeCell ref="O20:O25"/>
    <mergeCell ref="O38:O43"/>
    <mergeCell ref="P38:P43"/>
    <mergeCell ref="L32:L37"/>
    <mergeCell ref="M32:M37"/>
    <mergeCell ref="N32:N37"/>
    <mergeCell ref="O32:O37"/>
    <mergeCell ref="Q38:Q43"/>
    <mergeCell ref="AA38:AA43"/>
    <mergeCell ref="C38:C43"/>
    <mergeCell ref="D38:D43"/>
    <mergeCell ref="E38:E43"/>
    <mergeCell ref="F38:F43"/>
    <mergeCell ref="G38:G43"/>
    <mergeCell ref="H38:H43"/>
    <mergeCell ref="V38:V43"/>
    <mergeCell ref="W38:W43"/>
    <mergeCell ref="X38:X43"/>
    <mergeCell ref="Y38:Y43"/>
    <mergeCell ref="Z38:Z43"/>
    <mergeCell ref="L38:L43"/>
    <mergeCell ref="M38:M43"/>
    <mergeCell ref="N38:N4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vt:lpstr>
      <vt:lpstr>Information</vt:lpstr>
      <vt:lpstr>Setup</vt:lpstr>
      <vt:lpstr>Chordwise refinement</vt:lpstr>
      <vt:lpstr>Spanwise refinement</vt:lpstr>
      <vt:lpstr>ClusteringPM</vt:lpstr>
      <vt:lpstr>ClusteringVLM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Floris Mariën</dc:creator>
  <cp:lastModifiedBy>Dieter SCHOLZ</cp:lastModifiedBy>
  <dcterms:created xsi:type="dcterms:W3CDTF">2021-05-03T13:01:13Z</dcterms:created>
  <dcterms:modified xsi:type="dcterms:W3CDTF">2021-09-21T14:50:41Z</dcterms:modified>
</cp:coreProperties>
</file>