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azevedo/Dropbox/Abgabe BA Fonseca, Diego 2262851/Dateien/6_Cabin Study/"/>
    </mc:Choice>
  </mc:AlternateContent>
  <xr:revisionPtr revIDLastSave="0" documentId="13_ncr:1_{0A6260DF-B4BC-F447-9DD0-92E289F14F15}" xr6:coauthVersionLast="47" xr6:coauthVersionMax="47" xr10:uidLastSave="{00000000-0000-0000-0000-000000000000}"/>
  <bookViews>
    <workbookView xWindow="0" yWindow="500" windowWidth="28800" windowHeight="16360" xr2:uid="{0C769D1A-38BF-194E-B443-D5B4B1F4E5AF}"/>
  </bookViews>
  <sheets>
    <sheet name="(c)" sheetId="3" r:id="rId1"/>
    <sheet name="Overview Airlines" sheetId="1" r:id="rId2"/>
    <sheet name="Perfect Seat Pitch" sheetId="2" r:id="rId3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2" l="1"/>
  <c r="I14" i="2"/>
  <c r="H15" i="2"/>
  <c r="H14" i="2"/>
  <c r="H6" i="2"/>
  <c r="I9" i="2"/>
  <c r="I12" i="2"/>
  <c r="I11" i="2"/>
  <c r="Q29" i="2"/>
  <c r="P29" i="2"/>
  <c r="M13" i="2"/>
  <c r="H7" i="2"/>
  <c r="H18" i="2" s="1"/>
  <c r="I18" i="2" s="1"/>
  <c r="H17" i="2"/>
  <c r="I17" i="2" s="1"/>
  <c r="H22" i="1"/>
  <c r="H23" i="1"/>
  <c r="H24" i="1"/>
  <c r="H25" i="1"/>
  <c r="H26" i="1"/>
  <c r="H27" i="1"/>
  <c r="O19" i="1"/>
  <c r="M19" i="1"/>
  <c r="J19" i="1"/>
  <c r="O16" i="1"/>
  <c r="N16" i="1"/>
  <c r="K16" i="1"/>
  <c r="L16" i="1"/>
  <c r="H16" i="1"/>
  <c r="I16" i="1"/>
  <c r="G12" i="1"/>
  <c r="G14" i="1"/>
  <c r="H20" i="2" l="1"/>
  <c r="I20" i="2" s="1"/>
  <c r="H19" i="2"/>
  <c r="I19" i="2" s="1"/>
</calcChain>
</file>

<file path=xl/sharedStrings.xml><?xml version="1.0" encoding="utf-8"?>
<sst xmlns="http://schemas.openxmlformats.org/spreadsheetml/2006/main" count="84" uniqueCount="67">
  <si>
    <t>Airline</t>
  </si>
  <si>
    <t>Airbus std.</t>
  </si>
  <si>
    <t>TAP Portugal</t>
  </si>
  <si>
    <t>JetBlue</t>
  </si>
  <si>
    <t>Air Astana</t>
  </si>
  <si>
    <t>PAX</t>
  </si>
  <si>
    <t>Seat Pitch</t>
  </si>
  <si>
    <t>Seat Width</t>
  </si>
  <si>
    <t>Total PAX</t>
  </si>
  <si>
    <t>Economy Class</t>
  </si>
  <si>
    <t>Premium Economy Class</t>
  </si>
  <si>
    <t>Business Class</t>
  </si>
  <si>
    <t>First Class</t>
  </si>
  <si>
    <t>Aer Lingus</t>
  </si>
  <si>
    <t>Air Transat</t>
  </si>
  <si>
    <t>seat pitch</t>
  </si>
  <si>
    <t>in</t>
  </si>
  <si>
    <t>mm</t>
  </si>
  <si>
    <t>BKL</t>
  </si>
  <si>
    <t>male</t>
  </si>
  <si>
    <t>female</t>
  </si>
  <si>
    <t>legroom</t>
  </si>
  <si>
    <t>backrest</t>
  </si>
  <si>
    <t>male 1</t>
  </si>
  <si>
    <t>male 2</t>
  </si>
  <si>
    <t>female 1</t>
  </si>
  <si>
    <t>female 2</t>
  </si>
  <si>
    <t>conversion</t>
  </si>
  <si>
    <t>Legroom</t>
  </si>
  <si>
    <t>29"</t>
  </si>
  <si>
    <t>34"</t>
  </si>
  <si>
    <t>Seat pitch</t>
  </si>
  <si>
    <t>Percentile</t>
  </si>
  <si>
    <t xml:space="preserve">5% american female </t>
  </si>
  <si>
    <t xml:space="preserve">95% american male </t>
  </si>
  <si>
    <t>Backrest</t>
  </si>
  <si>
    <t>737 mm</t>
  </si>
  <si>
    <t>864 mm</t>
  </si>
  <si>
    <t>21,3" (542,1 mm)</t>
  </si>
  <si>
    <t>26,3" (667,4 mm)</t>
  </si>
  <si>
    <t>-</t>
  </si>
  <si>
    <t>4,51"</t>
  </si>
  <si>
    <t>9,51"</t>
  </si>
  <si>
    <t>4,57"</t>
  </si>
  <si>
    <t>114,5 mm</t>
  </si>
  <si>
    <t>241,5 mm</t>
  </si>
  <si>
    <t>116,2 mm</t>
  </si>
  <si>
    <t>estimated at 3,14" (80 mm)</t>
  </si>
  <si>
    <t>clearance</t>
  </si>
  <si>
    <t>25,9"</t>
  </si>
  <si>
    <t>30,9"</t>
  </si>
  <si>
    <t>657 mm</t>
  </si>
  <si>
    <t>784 mm</t>
  </si>
  <si>
    <t xml:space="preserve">Clearance     </t>
  </si>
  <si>
    <t>(at knee height)</t>
  </si>
  <si>
    <t>Copyright © 2021</t>
  </si>
  <si>
    <t>Diego Fonseca</t>
  </si>
  <si>
    <t>The spreadsheet for the Project</t>
  </si>
  <si>
    <t>"Direct Operating Costs, Fuel Consumption, and Cabin Layout of the Airbus A321LR"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</si>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</sst>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b/>
      <sz val="10"/>
      <color rgb="FF000000"/>
      <name val="Arial Unicode MS"/>
      <family val="2"/>
    </font>
    <font>
      <u/>
      <sz val="12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0" xfId="0" applyBorder="1"/>
    <xf numFmtId="164" fontId="0" fillId="0" borderId="1" xfId="0" applyNumberFormat="1" applyBorder="1"/>
    <xf numFmtId="0" fontId="0" fillId="0" borderId="0" xfId="0" applyFill="1" applyBorder="1"/>
    <xf numFmtId="0" fontId="0" fillId="0" borderId="1" xfId="0" applyFill="1" applyBorder="1"/>
    <xf numFmtId="0" fontId="0" fillId="2" borderId="0" xfId="0" applyFont="1" applyFill="1" applyBorder="1"/>
    <xf numFmtId="0" fontId="0" fillId="2" borderId="0" xfId="0" applyFont="1" applyFill="1"/>
    <xf numFmtId="0" fontId="0" fillId="2" borderId="1" xfId="0" applyFont="1" applyFill="1" applyBorder="1" applyAlignment="1">
      <alignment horizontal="justify" vertical="justify"/>
    </xf>
    <xf numFmtId="0" fontId="0" fillId="2" borderId="1" xfId="0" applyFont="1" applyFill="1" applyBorder="1" applyAlignment="1">
      <alignment horizontal="justify" vertical="center"/>
    </xf>
    <xf numFmtId="164" fontId="0" fillId="0" borderId="0" xfId="0" applyNumberFormat="1"/>
    <xf numFmtId="0" fontId="0" fillId="2" borderId="1" xfId="0" applyFont="1" applyFill="1" applyBorder="1" applyAlignment="1">
      <alignment vertical="center"/>
    </xf>
    <xf numFmtId="0" fontId="1" fillId="3" borderId="6" xfId="0" applyFont="1" applyFill="1" applyBorder="1" applyAlignment="1">
      <alignment horizontal="right"/>
    </xf>
    <xf numFmtId="2" fontId="0" fillId="3" borderId="5" xfId="0" applyNumberFormat="1" applyFill="1" applyBorder="1" applyAlignment="1">
      <alignment horizontal="left"/>
    </xf>
    <xf numFmtId="2" fontId="0" fillId="3" borderId="5" xfId="0" applyNumberForma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right"/>
    </xf>
    <xf numFmtId="2" fontId="0" fillId="3" borderId="2" xfId="0" applyNumberFormat="1" applyFill="1" applyBorder="1" applyAlignment="1">
      <alignment horizontal="left"/>
    </xf>
    <xf numFmtId="0" fontId="0" fillId="0" borderId="0" xfId="0" applyAlignment="1">
      <alignment horizontal="left"/>
    </xf>
    <xf numFmtId="0" fontId="0" fillId="3" borderId="5" xfId="0" applyFill="1" applyBorder="1" applyAlignment="1">
      <alignment vertical="distributed"/>
    </xf>
    <xf numFmtId="0" fontId="2" fillId="3" borderId="6" xfId="0" applyFont="1" applyFill="1" applyBorder="1" applyAlignment="1">
      <alignment horizontal="left" vertical="distributed"/>
    </xf>
    <xf numFmtId="1" fontId="0" fillId="0" borderId="1" xfId="0" applyNumberFormat="1" applyBorder="1"/>
    <xf numFmtId="2" fontId="0" fillId="0" borderId="1" xfId="0" applyNumberForma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7" xfId="0" applyBorder="1"/>
    <xf numFmtId="0" fontId="0" fillId="3" borderId="1" xfId="0" applyFill="1" applyBorder="1" applyAlignment="1">
      <alignment vertical="center"/>
    </xf>
    <xf numFmtId="0" fontId="0" fillId="4" borderId="5" xfId="0" applyFill="1" applyBorder="1" applyAlignment="1"/>
    <xf numFmtId="0" fontId="0" fillId="4" borderId="2" xfId="0" applyFill="1" applyBorder="1" applyAlignment="1"/>
    <xf numFmtId="0" fontId="1" fillId="4" borderId="6" xfId="0" applyFont="1" applyFill="1" applyBorder="1" applyAlignment="1">
      <alignment horizontal="right"/>
    </xf>
    <xf numFmtId="0" fontId="1" fillId="4" borderId="3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/>
    </xf>
    <xf numFmtId="0" fontId="0" fillId="3" borderId="2" xfId="0" applyFill="1" applyBorder="1" applyAlignment="1">
      <alignment horizontal="left" vertical="center"/>
    </xf>
    <xf numFmtId="0" fontId="0" fillId="3" borderId="3" xfId="0" applyFill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3" fillId="5" borderId="0" xfId="0" applyFont="1" applyFill="1"/>
    <xf numFmtId="0" fontId="4" fillId="5" borderId="0" xfId="0" applyFont="1" applyFill="1"/>
    <xf numFmtId="0" fontId="5" fillId="5" borderId="0" xfId="0" applyFont="1" applyFill="1"/>
    <xf numFmtId="0" fontId="6" fillId="5" borderId="0" xfId="0" applyFont="1" applyFill="1"/>
    <xf numFmtId="0" fontId="7" fillId="5" borderId="0" xfId="0" applyFont="1" applyFill="1"/>
    <xf numFmtId="0" fontId="8" fillId="5" borderId="0" xfId="1" applyFill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0</xdr:rowOff>
    </xdr:from>
    <xdr:to>
      <xdr:col>3</xdr:col>
      <xdr:colOff>76200</xdr:colOff>
      <xdr:row>7</xdr:row>
      <xdr:rowOff>15875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F0FFE5-FCF9-E044-A951-8CAB9DC4B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09600"/>
          <a:ext cx="2476500" cy="828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F3F5E-CA42-D04A-96BE-74047D88A456}">
  <dimension ref="A1:J21"/>
  <sheetViews>
    <sheetView tabSelected="1" workbookViewId="0">
      <selection activeCell="D30" sqref="D30"/>
    </sheetView>
  </sheetViews>
  <sheetFormatPr baseColWidth="10" defaultRowHeight="16" x14ac:dyDescent="0.2"/>
  <sheetData>
    <row r="1" spans="1:10" x14ac:dyDescent="0.2">
      <c r="A1" s="39" t="s">
        <v>55</v>
      </c>
      <c r="B1" s="39"/>
      <c r="C1" s="40"/>
      <c r="D1" s="40"/>
      <c r="E1" s="40"/>
      <c r="F1" s="40"/>
      <c r="G1" s="40"/>
      <c r="H1" s="40"/>
      <c r="I1" s="40"/>
      <c r="J1" s="40"/>
    </row>
    <row r="2" spans="1:10" x14ac:dyDescent="0.2">
      <c r="A2" s="39" t="s">
        <v>56</v>
      </c>
      <c r="B2" s="39"/>
      <c r="C2" s="40"/>
      <c r="D2" s="40"/>
      <c r="E2" s="40"/>
      <c r="F2" s="40"/>
      <c r="G2" s="40"/>
      <c r="H2" s="40"/>
      <c r="I2" s="40"/>
      <c r="J2" s="40"/>
    </row>
    <row r="3" spans="1:10" x14ac:dyDescent="0.2">
      <c r="A3" s="40"/>
      <c r="B3" s="40"/>
      <c r="C3" s="40"/>
      <c r="D3" s="40"/>
      <c r="E3" s="40"/>
      <c r="F3" s="40"/>
      <c r="G3" s="40"/>
      <c r="H3" s="40"/>
      <c r="I3" s="40"/>
      <c r="J3" s="40"/>
    </row>
    <row r="4" spans="1:10" x14ac:dyDescent="0.2">
      <c r="A4" s="40"/>
      <c r="B4" s="40"/>
      <c r="C4" s="40"/>
      <c r="D4" s="40"/>
      <c r="E4" s="40"/>
      <c r="F4" s="40"/>
      <c r="G4" s="40"/>
      <c r="H4" s="40"/>
      <c r="I4" s="40"/>
      <c r="J4" s="40"/>
    </row>
    <row r="5" spans="1:10" x14ac:dyDescent="0.2">
      <c r="A5" s="40"/>
      <c r="B5" s="40"/>
      <c r="C5" s="40"/>
      <c r="D5" s="40"/>
      <c r="E5" s="40"/>
      <c r="F5" s="40"/>
      <c r="G5" s="40"/>
      <c r="H5" s="40"/>
      <c r="I5" s="40"/>
      <c r="J5" s="40"/>
    </row>
    <row r="6" spans="1:10" x14ac:dyDescent="0.2">
      <c r="A6" s="40"/>
      <c r="B6" s="40"/>
      <c r="C6" s="40"/>
      <c r="D6" s="40"/>
      <c r="E6" s="40"/>
      <c r="F6" s="40"/>
      <c r="G6" s="40"/>
      <c r="H6" s="40"/>
      <c r="I6" s="40"/>
      <c r="J6" s="40"/>
    </row>
    <row r="7" spans="1:10" x14ac:dyDescent="0.2">
      <c r="A7" s="40"/>
      <c r="B7" s="40"/>
      <c r="C7" s="40"/>
      <c r="D7" s="40"/>
      <c r="E7" s="40"/>
      <c r="F7" s="40"/>
      <c r="G7" s="40"/>
      <c r="H7" s="40"/>
      <c r="I7" s="40"/>
      <c r="J7" s="40"/>
    </row>
    <row r="8" spans="1:10" x14ac:dyDescent="0.2">
      <c r="A8" s="40"/>
      <c r="B8" s="40"/>
      <c r="C8" s="40"/>
      <c r="D8" s="40"/>
      <c r="E8" s="40"/>
      <c r="F8" s="40"/>
      <c r="G8" s="40"/>
      <c r="H8" s="40"/>
      <c r="I8" s="40"/>
      <c r="J8" s="40"/>
    </row>
    <row r="9" spans="1:10" ht="17" x14ac:dyDescent="0.25">
      <c r="A9" s="41" t="s">
        <v>57</v>
      </c>
      <c r="B9" s="41"/>
      <c r="C9" s="41"/>
      <c r="D9" s="40"/>
      <c r="E9" s="40"/>
      <c r="F9" s="40"/>
      <c r="G9" s="40"/>
      <c r="H9" s="40"/>
      <c r="I9" s="40"/>
      <c r="J9" s="40"/>
    </row>
    <row r="10" spans="1:10" ht="17" x14ac:dyDescent="0.25">
      <c r="A10" s="42" t="s">
        <v>58</v>
      </c>
      <c r="B10" s="42"/>
      <c r="C10" s="42"/>
      <c r="D10" s="42"/>
      <c r="E10" s="42"/>
      <c r="F10" s="42"/>
      <c r="G10" s="42"/>
      <c r="H10" s="40"/>
      <c r="I10" s="40"/>
      <c r="J10" s="40"/>
    </row>
    <row r="11" spans="1:10" ht="17" x14ac:dyDescent="0.25">
      <c r="A11" s="41"/>
      <c r="B11" s="40"/>
      <c r="C11" s="40"/>
      <c r="D11" s="40"/>
      <c r="E11" s="40"/>
      <c r="F11" s="40"/>
      <c r="G11" s="40"/>
      <c r="H11" s="40"/>
      <c r="I11" s="40"/>
      <c r="J11" s="40"/>
    </row>
    <row r="12" spans="1:10" ht="17" x14ac:dyDescent="0.25">
      <c r="A12" s="41" t="s">
        <v>59</v>
      </c>
      <c r="B12" s="41"/>
      <c r="C12" s="41"/>
      <c r="D12" s="41"/>
      <c r="E12" s="40"/>
      <c r="F12" s="40"/>
      <c r="G12" s="40"/>
      <c r="H12" s="40"/>
      <c r="I12" s="40"/>
      <c r="J12" s="40"/>
    </row>
    <row r="13" spans="1:10" ht="17" x14ac:dyDescent="0.25">
      <c r="A13" s="41" t="s">
        <v>60</v>
      </c>
      <c r="B13" s="41"/>
      <c r="C13" s="41"/>
      <c r="D13" s="41"/>
      <c r="E13" s="41"/>
      <c r="F13" s="40"/>
      <c r="G13" s="40"/>
      <c r="H13" s="40"/>
      <c r="I13" s="40"/>
      <c r="J13" s="40"/>
    </row>
    <row r="14" spans="1:10" ht="17" x14ac:dyDescent="0.25">
      <c r="A14" s="41" t="s">
        <v>61</v>
      </c>
      <c r="B14" s="41"/>
      <c r="C14" s="41"/>
      <c r="D14" s="41"/>
      <c r="E14" s="40"/>
      <c r="F14" s="40"/>
      <c r="G14" s="40"/>
      <c r="H14" s="40"/>
      <c r="I14" s="40"/>
      <c r="J14" s="40"/>
    </row>
    <row r="15" spans="1:10" ht="17" x14ac:dyDescent="0.25">
      <c r="A15" s="41"/>
      <c r="B15" s="40"/>
      <c r="C15" s="40"/>
      <c r="D15" s="40"/>
      <c r="E15" s="40"/>
      <c r="F15" s="40"/>
      <c r="G15" s="40"/>
      <c r="H15" s="40"/>
      <c r="I15" s="40"/>
      <c r="J15" s="40"/>
    </row>
    <row r="16" spans="1:10" ht="17" x14ac:dyDescent="0.25">
      <c r="A16" s="41" t="s">
        <v>62</v>
      </c>
      <c r="B16" s="41"/>
      <c r="C16" s="41"/>
      <c r="D16" s="41"/>
      <c r="E16" s="41"/>
      <c r="F16" s="40"/>
      <c r="G16" s="40"/>
      <c r="H16" s="40"/>
      <c r="I16" s="40"/>
      <c r="J16" s="40"/>
    </row>
    <row r="17" spans="1:10" ht="17" x14ac:dyDescent="0.25">
      <c r="A17" s="41" t="s">
        <v>63</v>
      </c>
      <c r="B17" s="41"/>
      <c r="C17" s="41"/>
      <c r="D17" s="41"/>
      <c r="E17" s="41"/>
      <c r="F17" s="40"/>
      <c r="G17" s="40"/>
      <c r="H17" s="40"/>
      <c r="I17" s="40"/>
      <c r="J17" s="40"/>
    </row>
    <row r="18" spans="1:10" ht="17" x14ac:dyDescent="0.25">
      <c r="A18" s="41" t="s">
        <v>64</v>
      </c>
      <c r="B18" s="41"/>
      <c r="C18" s="41"/>
      <c r="D18" s="41"/>
      <c r="E18" s="41"/>
      <c r="F18" s="40"/>
      <c r="G18" s="40"/>
      <c r="H18" s="40"/>
      <c r="I18" s="40"/>
      <c r="J18" s="40"/>
    </row>
    <row r="19" spans="1:10" ht="17" x14ac:dyDescent="0.25">
      <c r="A19" s="41" t="s">
        <v>65</v>
      </c>
      <c r="B19" s="41"/>
      <c r="C19" s="41"/>
      <c r="D19" s="41"/>
      <c r="E19" s="40"/>
      <c r="F19" s="40"/>
      <c r="G19" s="40"/>
      <c r="H19" s="40"/>
      <c r="I19" s="40"/>
      <c r="J19" s="40"/>
    </row>
    <row r="20" spans="1:10" x14ac:dyDescent="0.2">
      <c r="A20" s="40"/>
      <c r="B20" s="40"/>
      <c r="C20" s="40"/>
      <c r="D20" s="40"/>
      <c r="E20" s="40"/>
      <c r="F20" s="40"/>
      <c r="G20" s="40"/>
      <c r="H20" s="40"/>
      <c r="I20" s="40"/>
      <c r="J20" s="40"/>
    </row>
    <row r="21" spans="1:10" x14ac:dyDescent="0.2">
      <c r="A21" s="44" t="s">
        <v>66</v>
      </c>
      <c r="B21" s="43"/>
      <c r="C21" s="43"/>
      <c r="D21" s="40"/>
      <c r="E21" s="40"/>
      <c r="F21" s="40"/>
      <c r="G21" s="40"/>
      <c r="H21" s="40"/>
      <c r="I21" s="40"/>
      <c r="J21" s="40"/>
    </row>
  </sheetData>
  <hyperlinks>
    <hyperlink ref="A21" r:id="rId1" display="http://www.gnu.org/licenses/" xr:uid="{7878D869-6DF9-2B45-841A-A8EBA238B016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26AB0-B339-7249-913D-08016D649675}">
  <dimension ref="F8:Y29"/>
  <sheetViews>
    <sheetView topLeftCell="A4" zoomScale="107" zoomScaleNormal="119" workbookViewId="0">
      <selection activeCell="G26" sqref="G26"/>
    </sheetView>
  </sheetViews>
  <sheetFormatPr baseColWidth="10" defaultRowHeight="16" x14ac:dyDescent="0.2"/>
  <cols>
    <col min="6" max="6" width="11.6640625" bestFit="1" customWidth="1"/>
    <col min="7" max="7" width="9.1640625" bestFit="1" customWidth="1"/>
    <col min="8" max="19" width="6.83203125" customWidth="1"/>
    <col min="20" max="22" width="11" bestFit="1" customWidth="1"/>
  </cols>
  <sheetData>
    <row r="8" spans="6:20" s="7" customFormat="1" x14ac:dyDescent="0.2">
      <c r="F8" s="31" t="s">
        <v>0</v>
      </c>
      <c r="G8" s="31" t="s">
        <v>8</v>
      </c>
      <c r="H8" s="32" t="s">
        <v>9</v>
      </c>
      <c r="I8" s="32"/>
      <c r="J8" s="32"/>
      <c r="K8" s="32" t="s">
        <v>10</v>
      </c>
      <c r="L8" s="32"/>
      <c r="M8" s="32"/>
      <c r="N8" s="32" t="s">
        <v>11</v>
      </c>
      <c r="O8" s="32"/>
      <c r="P8" s="32"/>
      <c r="Q8" s="32" t="s">
        <v>12</v>
      </c>
      <c r="R8" s="32"/>
      <c r="S8" s="32"/>
      <c r="T8" s="6"/>
    </row>
    <row r="9" spans="6:20" s="7" customFormat="1" ht="33" customHeight="1" x14ac:dyDescent="0.2">
      <c r="F9" s="31"/>
      <c r="G9" s="31"/>
      <c r="H9" s="8" t="s">
        <v>6</v>
      </c>
      <c r="I9" s="8" t="s">
        <v>7</v>
      </c>
      <c r="J9" s="9" t="s">
        <v>5</v>
      </c>
      <c r="K9" s="8" t="s">
        <v>6</v>
      </c>
      <c r="L9" s="8" t="s">
        <v>7</v>
      </c>
      <c r="M9" s="9" t="s">
        <v>5</v>
      </c>
      <c r="N9" s="8" t="s">
        <v>6</v>
      </c>
      <c r="O9" s="8" t="s">
        <v>7</v>
      </c>
      <c r="P9" s="9" t="s">
        <v>5</v>
      </c>
      <c r="Q9" s="8" t="s">
        <v>6</v>
      </c>
      <c r="R9" s="8" t="s">
        <v>7</v>
      </c>
      <c r="S9" s="9" t="s">
        <v>5</v>
      </c>
      <c r="T9" s="6"/>
    </row>
    <row r="10" spans="6:20" x14ac:dyDescent="0.2">
      <c r="F10" s="1" t="s">
        <v>1</v>
      </c>
      <c r="G10" s="1">
        <v>202</v>
      </c>
      <c r="H10" s="1">
        <v>32</v>
      </c>
      <c r="I10" s="1">
        <v>18</v>
      </c>
      <c r="J10" s="1">
        <v>202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2"/>
    </row>
    <row r="11" spans="6:20" x14ac:dyDescent="0.2">
      <c r="F11" s="1" t="s">
        <v>14</v>
      </c>
      <c r="G11" s="1">
        <v>199</v>
      </c>
      <c r="H11" s="1">
        <v>31</v>
      </c>
      <c r="I11" s="1">
        <v>18</v>
      </c>
      <c r="J11" s="1">
        <v>187</v>
      </c>
      <c r="K11" s="1">
        <v>0</v>
      </c>
      <c r="L11" s="1">
        <v>0</v>
      </c>
      <c r="M11" s="1">
        <v>0</v>
      </c>
      <c r="N11" s="1">
        <v>38</v>
      </c>
      <c r="O11" s="1">
        <v>22</v>
      </c>
      <c r="P11" s="1">
        <v>12</v>
      </c>
      <c r="Q11" s="1">
        <v>0</v>
      </c>
      <c r="R11" s="1">
        <v>0</v>
      </c>
      <c r="S11" s="1">
        <v>0</v>
      </c>
      <c r="T11" s="2"/>
    </row>
    <row r="12" spans="6:20" x14ac:dyDescent="0.2">
      <c r="F12" s="5" t="s">
        <v>13</v>
      </c>
      <c r="G12" s="1">
        <f>J12+M12+P12+S12</f>
        <v>184</v>
      </c>
      <c r="H12" s="1">
        <v>31</v>
      </c>
      <c r="I12" s="1">
        <v>18</v>
      </c>
      <c r="J12" s="1">
        <v>168</v>
      </c>
      <c r="K12" s="1">
        <v>0</v>
      </c>
      <c r="L12" s="1">
        <v>0</v>
      </c>
      <c r="M12" s="1">
        <v>0</v>
      </c>
      <c r="N12" s="1">
        <v>61.5</v>
      </c>
      <c r="O12" s="1">
        <v>20</v>
      </c>
      <c r="P12" s="1">
        <v>16</v>
      </c>
      <c r="Q12" s="1">
        <v>0</v>
      </c>
      <c r="R12" s="1">
        <v>0</v>
      </c>
      <c r="S12" s="1">
        <v>0</v>
      </c>
      <c r="T12" s="2"/>
    </row>
    <row r="13" spans="6:20" x14ac:dyDescent="0.2">
      <c r="F13" s="1" t="s">
        <v>2</v>
      </c>
      <c r="G13" s="1">
        <v>171</v>
      </c>
      <c r="H13" s="1">
        <v>31</v>
      </c>
      <c r="I13" s="3">
        <v>17.72</v>
      </c>
      <c r="J13" s="1">
        <v>113</v>
      </c>
      <c r="K13" s="1">
        <v>32</v>
      </c>
      <c r="L13" s="3">
        <v>17.72</v>
      </c>
      <c r="M13" s="1">
        <v>42</v>
      </c>
      <c r="N13" s="1">
        <v>62</v>
      </c>
      <c r="O13" s="1">
        <v>22.3</v>
      </c>
      <c r="P13" s="1">
        <v>16</v>
      </c>
      <c r="Q13" s="1">
        <v>0</v>
      </c>
      <c r="R13" s="1">
        <v>0</v>
      </c>
      <c r="S13" s="1">
        <v>0</v>
      </c>
      <c r="T13" s="2"/>
    </row>
    <row r="14" spans="6:20" x14ac:dyDescent="0.2">
      <c r="F14" s="5" t="s">
        <v>4</v>
      </c>
      <c r="G14" s="1">
        <f>J14+M14+P14+S14</f>
        <v>166</v>
      </c>
      <c r="H14" s="1">
        <v>30</v>
      </c>
      <c r="I14" s="1">
        <v>20.5</v>
      </c>
      <c r="J14" s="1">
        <v>150</v>
      </c>
      <c r="K14" s="1">
        <v>0</v>
      </c>
      <c r="L14" s="1">
        <v>0</v>
      </c>
      <c r="M14" s="1">
        <v>0</v>
      </c>
      <c r="N14" s="1">
        <v>45</v>
      </c>
      <c r="O14" s="1">
        <v>28.5</v>
      </c>
      <c r="P14" s="1">
        <v>16</v>
      </c>
      <c r="Q14" s="1">
        <v>0</v>
      </c>
      <c r="R14" s="1">
        <v>0</v>
      </c>
      <c r="S14" s="1">
        <v>0</v>
      </c>
    </row>
    <row r="15" spans="6:20" x14ac:dyDescent="0.2">
      <c r="F15" s="1" t="s">
        <v>3</v>
      </c>
      <c r="G15" s="1">
        <v>138</v>
      </c>
      <c r="H15" s="1">
        <v>33</v>
      </c>
      <c r="I15" s="1">
        <v>17.8</v>
      </c>
      <c r="J15" s="1">
        <v>90</v>
      </c>
      <c r="K15" s="1">
        <v>37</v>
      </c>
      <c r="L15" s="1">
        <v>17.8</v>
      </c>
      <c r="M15" s="1">
        <v>24</v>
      </c>
      <c r="N15" s="1">
        <v>58</v>
      </c>
      <c r="O15" s="1">
        <v>20.5</v>
      </c>
      <c r="P15" s="1">
        <v>22</v>
      </c>
      <c r="Q15" s="1">
        <v>60</v>
      </c>
      <c r="R15" s="1">
        <v>22</v>
      </c>
      <c r="S15" s="1">
        <v>2</v>
      </c>
    </row>
    <row r="16" spans="6:20" x14ac:dyDescent="0.2">
      <c r="G16" s="10"/>
      <c r="H16" s="10">
        <f t="shared" ref="H16:I16" si="0">AVERAGE(H10:H15)</f>
        <v>31.333333333333332</v>
      </c>
      <c r="I16" s="10">
        <f t="shared" si="0"/>
        <v>18.336666666666666</v>
      </c>
      <c r="J16" s="10"/>
      <c r="K16" s="10">
        <f>AVERAGE(K15,K13)</f>
        <v>34.5</v>
      </c>
      <c r="L16" s="10">
        <f>AVERAGE(L15,L13)</f>
        <v>17.759999999999998</v>
      </c>
      <c r="M16" s="10"/>
      <c r="N16" s="10">
        <f>AVERAGE(N11:N15)</f>
        <v>52.9</v>
      </c>
      <c r="O16" s="10">
        <f>AVERAGE(O11:O15)</f>
        <v>22.66</v>
      </c>
      <c r="P16" s="10"/>
      <c r="Q16" s="10"/>
      <c r="R16" s="10"/>
      <c r="S16" s="10"/>
    </row>
    <row r="19" spans="7:25" x14ac:dyDescent="0.2">
      <c r="J19" s="10">
        <f>K16-H16</f>
        <v>3.1666666666666679</v>
      </c>
      <c r="M19" s="10">
        <f>N16-H16</f>
        <v>21.566666666666666</v>
      </c>
      <c r="O19" s="10">
        <f>O16-I16</f>
        <v>4.3233333333333341</v>
      </c>
    </row>
    <row r="21" spans="7:25" x14ac:dyDescent="0.2">
      <c r="H21" s="4"/>
    </row>
    <row r="22" spans="7:25" x14ac:dyDescent="0.2">
      <c r="G22" s="4"/>
      <c r="H22" s="4">
        <f>N11-H11</f>
        <v>7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</row>
    <row r="23" spans="7:25" x14ac:dyDescent="0.2">
      <c r="G23" s="4"/>
      <c r="H23" s="4">
        <f t="shared" ref="H23:H27" si="1">N12-H12</f>
        <v>30.5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</row>
    <row r="24" spans="7:25" x14ac:dyDescent="0.2">
      <c r="G24" s="4"/>
      <c r="H24" s="4">
        <f t="shared" si="1"/>
        <v>31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</row>
    <row r="25" spans="7:25" x14ac:dyDescent="0.2">
      <c r="G25" s="4"/>
      <c r="H25" s="4">
        <f t="shared" si="1"/>
        <v>15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</row>
    <row r="26" spans="7:25" x14ac:dyDescent="0.2">
      <c r="G26" s="4"/>
      <c r="H26" s="4">
        <f t="shared" si="1"/>
        <v>25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</row>
    <row r="27" spans="7:25" x14ac:dyDescent="0.2">
      <c r="G27" s="4"/>
      <c r="H27" s="4">
        <f t="shared" si="1"/>
        <v>21.566666666666666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</row>
    <row r="28" spans="7:25" x14ac:dyDescent="0.2"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</row>
    <row r="29" spans="7:25" x14ac:dyDescent="0.2"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</row>
  </sheetData>
  <sortState xmlns:xlrd2="http://schemas.microsoft.com/office/spreadsheetml/2017/richdata2" ref="F11:S15">
    <sortCondition descending="1" ref="J11:J15"/>
  </sortState>
  <mergeCells count="6">
    <mergeCell ref="G8:G9"/>
    <mergeCell ref="F8:F9"/>
    <mergeCell ref="Q8:S8"/>
    <mergeCell ref="N8:P8"/>
    <mergeCell ref="K8:M8"/>
    <mergeCell ref="H8:J8"/>
  </mergeCells>
  <pageMargins left="0.7" right="0.7" top="0.78740157499999996" bottom="0.78740157499999996" header="0.3" footer="0.3"/>
  <pageSetup paperSize="9" orientation="portrait" horizontalDpi="0" verticalDpi="0"/>
  <ignoredErrors>
    <ignoredError sqref="N1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5B239-BE1F-2F48-9717-9BE6F3D46F65}">
  <dimension ref="G3:Q31"/>
  <sheetViews>
    <sheetView topLeftCell="C9" workbookViewId="0">
      <selection activeCell="N39" sqref="N39"/>
    </sheetView>
  </sheetViews>
  <sheetFormatPr baseColWidth="10" defaultRowHeight="16" x14ac:dyDescent="0.2"/>
  <cols>
    <col min="8" max="8" width="8.33203125" customWidth="1"/>
    <col min="9" max="9" width="10.83203125" customWidth="1"/>
    <col min="12" max="12" width="11.83203125" customWidth="1"/>
    <col min="13" max="16" width="12.1640625" bestFit="1" customWidth="1"/>
  </cols>
  <sheetData>
    <row r="3" spans="7:13" x14ac:dyDescent="0.2">
      <c r="G3" s="2"/>
      <c r="H3" s="25" t="s">
        <v>17</v>
      </c>
      <c r="I3" s="1" t="s">
        <v>16</v>
      </c>
    </row>
    <row r="4" spans="7:13" x14ac:dyDescent="0.2">
      <c r="G4" s="1" t="s">
        <v>27</v>
      </c>
      <c r="H4" s="1">
        <v>25.4</v>
      </c>
      <c r="I4" s="3">
        <v>1</v>
      </c>
    </row>
    <row r="5" spans="7:13" x14ac:dyDescent="0.2">
      <c r="G5" s="1" t="s">
        <v>15</v>
      </c>
      <c r="H5" s="1"/>
      <c r="I5" s="1"/>
    </row>
    <row r="6" spans="7:13" x14ac:dyDescent="0.2">
      <c r="G6" s="1">
        <v>1</v>
      </c>
      <c r="H6" s="21">
        <f>I6*25.4</f>
        <v>736.59999999999991</v>
      </c>
      <c r="I6" s="21">
        <v>29</v>
      </c>
      <c r="J6" s="10"/>
    </row>
    <row r="7" spans="7:13" x14ac:dyDescent="0.2">
      <c r="G7" s="1">
        <v>2</v>
      </c>
      <c r="H7" s="21">
        <f>I7*25.4</f>
        <v>863.59999999999991</v>
      </c>
      <c r="I7" s="21">
        <v>34</v>
      </c>
      <c r="J7" s="10"/>
    </row>
    <row r="8" spans="7:13" x14ac:dyDescent="0.2">
      <c r="G8" s="1" t="s">
        <v>22</v>
      </c>
      <c r="H8" s="1"/>
      <c r="I8" s="1"/>
    </row>
    <row r="9" spans="7:13" x14ac:dyDescent="0.2">
      <c r="G9" s="1"/>
      <c r="H9" s="3">
        <v>80</v>
      </c>
      <c r="I9" s="22">
        <f>H9/H4</f>
        <v>3.1496062992125986</v>
      </c>
    </row>
    <row r="10" spans="7:13" x14ac:dyDescent="0.2">
      <c r="G10" s="1" t="s">
        <v>18</v>
      </c>
      <c r="H10" s="1"/>
      <c r="I10" s="1"/>
      <c r="M10" s="18"/>
    </row>
    <row r="11" spans="7:13" x14ac:dyDescent="0.2">
      <c r="G11" s="23" t="s">
        <v>19</v>
      </c>
      <c r="H11" s="1">
        <v>667.4</v>
      </c>
      <c r="I11" s="22">
        <f>H11/H4</f>
        <v>26.275590551181104</v>
      </c>
    </row>
    <row r="12" spans="7:13" x14ac:dyDescent="0.2">
      <c r="G12" s="23" t="s">
        <v>20</v>
      </c>
      <c r="H12" s="1">
        <v>542.1</v>
      </c>
      <c r="I12" s="22">
        <f>H12/H4</f>
        <v>21.342519685039374</v>
      </c>
    </row>
    <row r="13" spans="7:13" x14ac:dyDescent="0.2">
      <c r="G13" s="24" t="s">
        <v>21</v>
      </c>
      <c r="H13" s="1"/>
      <c r="I13" s="1"/>
      <c r="M13">
        <f>737-80</f>
        <v>657</v>
      </c>
    </row>
    <row r="14" spans="7:13" x14ac:dyDescent="0.2">
      <c r="G14" s="1"/>
      <c r="H14" s="3">
        <f>H6-H9</f>
        <v>656.59999999999991</v>
      </c>
      <c r="I14" s="3">
        <f>H14/$H$4</f>
        <v>25.8503937007874</v>
      </c>
    </row>
    <row r="15" spans="7:13" x14ac:dyDescent="0.2">
      <c r="G15" s="1"/>
      <c r="H15" s="3">
        <f>H7-H9</f>
        <v>783.59999999999991</v>
      </c>
      <c r="I15" s="3">
        <f>H15/$H$4</f>
        <v>30.8503937007874</v>
      </c>
    </row>
    <row r="16" spans="7:13" x14ac:dyDescent="0.2">
      <c r="G16" s="1" t="s">
        <v>48</v>
      </c>
      <c r="H16" s="1"/>
      <c r="I16" s="1"/>
    </row>
    <row r="17" spans="7:17" x14ac:dyDescent="0.2">
      <c r="G17" s="23" t="s">
        <v>23</v>
      </c>
      <c r="H17" s="3">
        <f>H6-H9-H11</f>
        <v>-10.800000000000068</v>
      </c>
      <c r="I17" s="22">
        <f>H17/$H$4</f>
        <v>-0.42519685039370347</v>
      </c>
      <c r="J17" s="10"/>
    </row>
    <row r="18" spans="7:17" ht="20" customHeight="1" x14ac:dyDescent="0.2">
      <c r="G18" s="23" t="s">
        <v>24</v>
      </c>
      <c r="H18" s="3">
        <f>H7-H9-H11</f>
        <v>116.19999999999993</v>
      </c>
      <c r="I18" s="22">
        <f t="shared" ref="I18:I20" si="0">H18/$H$4</f>
        <v>4.5748031496062964</v>
      </c>
      <c r="J18" s="10"/>
    </row>
    <row r="19" spans="7:17" x14ac:dyDescent="0.2">
      <c r="G19" s="23" t="s">
        <v>25</v>
      </c>
      <c r="H19" s="3">
        <f>H6-H9-H12</f>
        <v>114.49999999999989</v>
      </c>
      <c r="I19" s="22">
        <f t="shared" si="0"/>
        <v>4.507874015748027</v>
      </c>
      <c r="J19" s="10"/>
    </row>
    <row r="20" spans="7:17" ht="15" customHeight="1" x14ac:dyDescent="0.2">
      <c r="G20" s="23" t="s">
        <v>26</v>
      </c>
      <c r="H20" s="3">
        <f>H7-H9-H12</f>
        <v>241.49999999999989</v>
      </c>
      <c r="I20" s="22">
        <f t="shared" si="0"/>
        <v>9.5078740157480279</v>
      </c>
      <c r="J20" s="10"/>
    </row>
    <row r="23" spans="7:17" x14ac:dyDescent="0.2">
      <c r="M23" s="11" t="s">
        <v>32</v>
      </c>
      <c r="N23" s="36" t="s">
        <v>33</v>
      </c>
      <c r="O23" s="36"/>
      <c r="P23" s="36" t="s">
        <v>34</v>
      </c>
      <c r="Q23" s="36"/>
    </row>
    <row r="24" spans="7:17" ht="18" customHeight="1" x14ac:dyDescent="0.2">
      <c r="M24" s="26" t="s">
        <v>35</v>
      </c>
      <c r="N24" s="37" t="s">
        <v>47</v>
      </c>
      <c r="O24" s="37"/>
      <c r="P24" s="37"/>
      <c r="Q24" s="37"/>
    </row>
    <row r="25" spans="7:17" ht="19" customHeight="1" x14ac:dyDescent="0.2">
      <c r="M25" s="26" t="s">
        <v>18</v>
      </c>
      <c r="N25" s="35" t="s">
        <v>38</v>
      </c>
      <c r="O25" s="35"/>
      <c r="P25" s="35" t="s">
        <v>39</v>
      </c>
      <c r="Q25" s="35"/>
    </row>
    <row r="26" spans="7:17" x14ac:dyDescent="0.2">
      <c r="M26" s="38" t="s">
        <v>31</v>
      </c>
      <c r="N26" s="27" t="s">
        <v>29</v>
      </c>
      <c r="O26" s="28" t="s">
        <v>30</v>
      </c>
      <c r="P26" s="27" t="s">
        <v>29</v>
      </c>
      <c r="Q26" s="28" t="s">
        <v>30</v>
      </c>
    </row>
    <row r="27" spans="7:17" x14ac:dyDescent="0.2">
      <c r="M27" s="38"/>
      <c r="N27" s="29" t="s">
        <v>36</v>
      </c>
      <c r="O27" s="30" t="s">
        <v>37</v>
      </c>
      <c r="P27" s="29" t="s">
        <v>36</v>
      </c>
      <c r="Q27" s="30" t="s">
        <v>37</v>
      </c>
    </row>
    <row r="28" spans="7:17" x14ac:dyDescent="0.2">
      <c r="M28" s="33" t="s">
        <v>28</v>
      </c>
      <c r="N28" s="13" t="s">
        <v>49</v>
      </c>
      <c r="O28" s="17" t="s">
        <v>50</v>
      </c>
      <c r="P28" s="13" t="s">
        <v>49</v>
      </c>
      <c r="Q28" s="17" t="s">
        <v>50</v>
      </c>
    </row>
    <row r="29" spans="7:17" x14ac:dyDescent="0.2">
      <c r="M29" s="34"/>
      <c r="N29" s="12" t="s">
        <v>51</v>
      </c>
      <c r="O29" s="16" t="s">
        <v>52</v>
      </c>
      <c r="P29" s="12" t="str">
        <f>N29</f>
        <v>657 mm</v>
      </c>
      <c r="Q29" s="16" t="str">
        <f>O29</f>
        <v>784 mm</v>
      </c>
    </row>
    <row r="30" spans="7:17" ht="17" x14ac:dyDescent="0.2">
      <c r="M30" s="19" t="s">
        <v>53</v>
      </c>
      <c r="N30" s="13" t="s">
        <v>41</v>
      </c>
      <c r="O30" s="17" t="s">
        <v>42</v>
      </c>
      <c r="P30" s="14" t="s">
        <v>40</v>
      </c>
      <c r="Q30" s="17" t="s">
        <v>43</v>
      </c>
    </row>
    <row r="31" spans="7:17" x14ac:dyDescent="0.2">
      <c r="M31" s="20" t="s">
        <v>54</v>
      </c>
      <c r="N31" s="12" t="s">
        <v>44</v>
      </c>
      <c r="O31" s="16" t="s">
        <v>45</v>
      </c>
      <c r="P31" s="15" t="s">
        <v>40</v>
      </c>
      <c r="Q31" s="16" t="s">
        <v>46</v>
      </c>
    </row>
  </sheetData>
  <mergeCells count="7">
    <mergeCell ref="M28:M29"/>
    <mergeCell ref="N25:O25"/>
    <mergeCell ref="P25:Q25"/>
    <mergeCell ref="N23:O23"/>
    <mergeCell ref="P23:Q23"/>
    <mergeCell ref="N24:Q24"/>
    <mergeCell ref="M26:M2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(c)</vt:lpstr>
      <vt:lpstr>Overview Airlines</vt:lpstr>
      <vt:lpstr>Perfect Seat Pitch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Fonseca</dc:creator>
  <cp:lastModifiedBy>Diego Fonseca</cp:lastModifiedBy>
  <dcterms:created xsi:type="dcterms:W3CDTF">2021-10-12T11:52:01Z</dcterms:created>
  <dcterms:modified xsi:type="dcterms:W3CDTF">2021-12-22T09:43:15Z</dcterms:modified>
</cp:coreProperties>
</file>